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331783\Desktop\HP変更資料\"/>
    </mc:Choice>
  </mc:AlternateContent>
  <bookViews>
    <workbookView xWindow="240" yWindow="75" windowWidth="14940" windowHeight="8550" tabRatio="794" firstSheet="1" activeTab="1"/>
  </bookViews>
  <sheets>
    <sheet name="年度別内訳表" sheetId="5" state="hidden" r:id="rId1"/>
    <sheet name="治験研究費算出表" sheetId="9" r:id="rId2"/>
  </sheets>
  <definedNames>
    <definedName name="_xlnm.Print_Area" localSheetId="1">治験研究費算出表!$A$1:$H$49</definedName>
    <definedName name="_xlnm.Print_Area" localSheetId="0">年度別内訳表!$B$1:$I$30</definedName>
  </definedNames>
  <calcPr calcId="152511"/>
</workbook>
</file>

<file path=xl/calcChain.xml><?xml version="1.0" encoding="utf-8"?>
<calcChain xmlns="http://schemas.openxmlformats.org/spreadsheetml/2006/main">
  <c r="H34" i="9" l="1"/>
  <c r="H32" i="9"/>
  <c r="H22" i="9"/>
  <c r="H20" i="9"/>
  <c r="H18" i="9"/>
  <c r="H16" i="9"/>
  <c r="H36" i="9" l="1"/>
  <c r="H37" i="9" s="1"/>
  <c r="H24" i="9"/>
  <c r="H25" i="9" s="1"/>
  <c r="H27" i="9" s="1"/>
  <c r="H29" i="9" s="1"/>
  <c r="H46" i="9" l="1"/>
  <c r="H45" i="9"/>
  <c r="G43" i="9"/>
  <c r="H39" i="9"/>
  <c r="H41" i="9" s="1"/>
  <c r="G44" i="9" s="1"/>
  <c r="H42" i="9" l="1"/>
  <c r="H43" i="9"/>
  <c r="G18" i="5" l="1"/>
  <c r="V18" i="5" l="1"/>
  <c r="F7" i="5"/>
  <c r="F9" i="5" s="1"/>
  <c r="C6" i="5"/>
  <c r="C5" i="5"/>
  <c r="C4" i="5"/>
  <c r="C3" i="5"/>
  <c r="D19" i="5"/>
  <c r="D20" i="5" s="1"/>
  <c r="E19" i="5"/>
  <c r="E20" i="5" s="1"/>
  <c r="H19" i="5"/>
  <c r="C19" i="5"/>
  <c r="C20" i="5" s="1"/>
  <c r="I17" i="5"/>
  <c r="I16" i="5"/>
  <c r="I15" i="5"/>
  <c r="I14" i="5"/>
  <c r="I13" i="5"/>
  <c r="I12" i="5"/>
  <c r="I11" i="5"/>
  <c r="F11" i="5"/>
  <c r="G11" i="5" s="1"/>
  <c r="I10" i="5"/>
  <c r="I9" i="5"/>
  <c r="I19" i="5" s="1"/>
  <c r="K9" i="5"/>
  <c r="K15" i="5"/>
  <c r="S15" i="5" s="1"/>
  <c r="T15" i="5" s="1"/>
  <c r="K13" i="5"/>
  <c r="O13" i="5" s="1"/>
  <c r="K12" i="5"/>
  <c r="S12" i="5" s="1"/>
  <c r="T12" i="5" s="1"/>
  <c r="K11" i="5"/>
  <c r="O11" i="5" s="1"/>
  <c r="K10" i="5"/>
  <c r="S10" i="5" s="1"/>
  <c r="T10" i="5" s="1"/>
  <c r="K14" i="5"/>
  <c r="K16" i="5"/>
  <c r="L16" i="5" s="1"/>
  <c r="C22" i="5"/>
  <c r="K17" i="5"/>
  <c r="S17" i="5" s="1"/>
  <c r="T17" i="5" s="1"/>
  <c r="F14" i="5"/>
  <c r="G14" i="5" s="1"/>
  <c r="F17" i="5"/>
  <c r="G17" i="5" s="1"/>
  <c r="F13" i="5"/>
  <c r="G13" i="5" s="1"/>
  <c r="F16" i="5"/>
  <c r="G16" i="5" s="1"/>
  <c r="N13" i="5"/>
  <c r="L13" i="5"/>
  <c r="O9" i="5"/>
  <c r="N11" i="5"/>
  <c r="F10" i="5"/>
  <c r="G10" i="5" s="1"/>
  <c r="S11" i="5"/>
  <c r="T11" i="5" s="1"/>
  <c r="F12" i="5"/>
  <c r="G12" i="5" s="1"/>
  <c r="N16" i="5" l="1"/>
  <c r="N10" i="5"/>
  <c r="R15" i="5"/>
  <c r="S14" i="5"/>
  <c r="T14" i="5" s="1"/>
  <c r="S16" i="5"/>
  <c r="T16" i="5" s="1"/>
  <c r="N17" i="5"/>
  <c r="R12" i="5"/>
  <c r="N12" i="5"/>
  <c r="R10" i="5"/>
  <c r="V10" i="5" s="1"/>
  <c r="O16" i="5"/>
  <c r="O15" i="5"/>
  <c r="I20" i="5"/>
  <c r="I22" i="5" s="1"/>
  <c r="L17" i="5"/>
  <c r="O17" i="5"/>
  <c r="E22" i="5"/>
  <c r="L15" i="5"/>
  <c r="R17" i="5"/>
  <c r="V17" i="5" s="1"/>
  <c r="N15" i="5"/>
  <c r="D22" i="5"/>
  <c r="S13" i="5"/>
  <c r="T13" i="5" s="1"/>
  <c r="U13" i="5" s="1"/>
  <c r="S9" i="5"/>
  <c r="T9" i="5" s="1"/>
  <c r="L9" i="5"/>
  <c r="Q13" i="5"/>
  <c r="O10" i="5"/>
  <c r="L12" i="5"/>
  <c r="Q16" i="5"/>
  <c r="V15" i="5"/>
  <c r="N9" i="5"/>
  <c r="N14" i="5"/>
  <c r="G9" i="5"/>
  <c r="R14" i="5"/>
  <c r="V12" i="5"/>
  <c r="L11" i="5"/>
  <c r="Q11" i="5" s="1"/>
  <c r="R16" i="5"/>
  <c r="K19" i="5"/>
  <c r="O12" i="5"/>
  <c r="O14" i="5"/>
  <c r="R13" i="5"/>
  <c r="L10" i="5"/>
  <c r="P17" i="5"/>
  <c r="R9" i="5"/>
  <c r="L14" i="5"/>
  <c r="F15" i="5"/>
  <c r="G15" i="5" s="1"/>
  <c r="R11" i="5"/>
  <c r="U15" i="5" l="1"/>
  <c r="Q17" i="5"/>
  <c r="U16" i="5"/>
  <c r="U10" i="5"/>
  <c r="Q14" i="5"/>
  <c r="U17" i="5"/>
  <c r="Q15" i="5"/>
  <c r="P15" i="5"/>
  <c r="S19" i="5"/>
  <c r="N19" i="5"/>
  <c r="N20" i="5" s="1"/>
  <c r="U11" i="5"/>
  <c r="P12" i="5"/>
  <c r="V9" i="5"/>
  <c r="P9" i="5"/>
  <c r="R19" i="5"/>
  <c r="P13" i="5"/>
  <c r="V13" i="5"/>
  <c r="P16" i="5"/>
  <c r="V16" i="5"/>
  <c r="U12" i="5"/>
  <c r="U14" i="5"/>
  <c r="V11" i="5"/>
  <c r="P11" i="5"/>
  <c r="L19" i="5"/>
  <c r="Q9" i="5"/>
  <c r="F19" i="5"/>
  <c r="O19" i="5"/>
  <c r="S20" i="5"/>
  <c r="S22" i="5" s="1"/>
  <c r="Q12" i="5"/>
  <c r="Q10" i="5"/>
  <c r="P10" i="5"/>
  <c r="K20" i="5"/>
  <c r="K22" i="5" s="1"/>
  <c r="P14" i="5"/>
  <c r="V14" i="5"/>
  <c r="U9" i="5"/>
  <c r="T19" i="5"/>
  <c r="N22" i="5" l="1"/>
  <c r="V19" i="5"/>
  <c r="L20" i="5"/>
  <c r="L22" i="5" s="1"/>
  <c r="Q19" i="5"/>
  <c r="O20" i="5"/>
  <c r="O22" i="5" s="1"/>
  <c r="R20" i="5"/>
  <c r="P19" i="5"/>
  <c r="T20" i="5"/>
  <c r="U19" i="5"/>
  <c r="F20" i="5"/>
  <c r="G20" i="5" s="1"/>
  <c r="G19" i="5"/>
  <c r="F22" i="5" l="1"/>
  <c r="U20" i="5"/>
  <c r="V23" i="5" s="1"/>
  <c r="U21" i="5" s="1"/>
  <c r="V20" i="5"/>
  <c r="V22" i="5" s="1"/>
  <c r="T22" i="5"/>
  <c r="Q20" i="5"/>
  <c r="G22" i="5"/>
  <c r="R22" i="5"/>
  <c r="U22" i="5" l="1"/>
</calcChain>
</file>

<file path=xl/comments1.xml><?xml version="1.0" encoding="utf-8"?>
<comments xmlns="http://schemas.openxmlformats.org/spreadsheetml/2006/main">
  <authors>
    <author>Masae Enomoto</author>
  </authors>
  <commentList>
    <comment ref="I2" authorId="0" shapeId="0">
      <text>
        <r>
          <rPr>
            <sz val="9"/>
            <color indexed="81"/>
            <rFont val="ＭＳ Ｐゴシック"/>
            <family val="3"/>
            <charset val="128"/>
          </rPr>
          <t>決裁日</t>
        </r>
      </text>
    </comment>
  </commentList>
</comments>
</file>

<file path=xl/comments2.xml><?xml version="1.0" encoding="utf-8"?>
<comments xmlns="http://schemas.openxmlformats.org/spreadsheetml/2006/main">
  <authors>
    <author>user</author>
  </authors>
  <commentList>
    <comment ref="F7" authorId="0" shapeId="0">
      <text>
        <r>
          <rPr>
            <b/>
            <sz val="8"/>
            <color indexed="81"/>
            <rFont val="ＭＳ Ｐゴシック"/>
            <family val="3"/>
            <charset val="128"/>
          </rPr>
          <t>４月～３月を１年度としてカウント
（治験契約期間ではない）</t>
        </r>
      </text>
    </comment>
  </commentList>
</comments>
</file>

<file path=xl/sharedStrings.xml><?xml version="1.0" encoding="utf-8"?>
<sst xmlns="http://schemas.openxmlformats.org/spreadsheetml/2006/main" count="141" uniqueCount="129">
  <si>
    <t>旅費</t>
  </si>
  <si>
    <t>謝金</t>
  </si>
  <si>
    <t>被験者負担の軽減費</t>
  </si>
  <si>
    <t>管理経費</t>
  </si>
  <si>
    <t>間接経費</t>
  </si>
  <si>
    <t>診療科</t>
    <rPh sb="0" eb="2">
      <t>シンリョウ</t>
    </rPh>
    <rPh sb="2" eb="3">
      <t>カ</t>
    </rPh>
    <phoneticPr fontId="19"/>
  </si>
  <si>
    <t>治験責任医師</t>
    <rPh sb="0" eb="2">
      <t>チケン</t>
    </rPh>
    <rPh sb="2" eb="4">
      <t>セキニン</t>
    </rPh>
    <rPh sb="4" eb="6">
      <t>イシ</t>
    </rPh>
    <phoneticPr fontId="19"/>
  </si>
  <si>
    <t>契約内容</t>
    <rPh sb="0" eb="2">
      <t>ケイヤク</t>
    </rPh>
    <rPh sb="2" eb="4">
      <t>ナイヨウ</t>
    </rPh>
    <phoneticPr fontId="19"/>
  </si>
  <si>
    <t>契約年度数</t>
    <rPh sb="0" eb="2">
      <t>ケイヤク</t>
    </rPh>
    <rPh sb="2" eb="3">
      <t>ネン</t>
    </rPh>
    <rPh sb="3" eb="5">
      <t>ドスウ</t>
    </rPh>
    <phoneticPr fontId="19"/>
  </si>
  <si>
    <t>年</t>
    <rPh sb="0" eb="1">
      <t>ネン</t>
    </rPh>
    <phoneticPr fontId="19"/>
  </si>
  <si>
    <t>症例数</t>
    <rPh sb="0" eb="3">
      <t>ショウレイスウ</t>
    </rPh>
    <phoneticPr fontId="19"/>
  </si>
  <si>
    <t>症例</t>
    <rPh sb="0" eb="2">
      <t>ショウレイ</t>
    </rPh>
    <phoneticPr fontId="19"/>
  </si>
  <si>
    <t>１症例当たり患者来院回数</t>
    <rPh sb="1" eb="3">
      <t>ショウレイ</t>
    </rPh>
    <rPh sb="3" eb="4">
      <t>ア</t>
    </rPh>
    <rPh sb="6" eb="8">
      <t>カンジャ</t>
    </rPh>
    <rPh sb="8" eb="10">
      <t>ライイン</t>
    </rPh>
    <rPh sb="10" eb="12">
      <t>カイスウ</t>
    </rPh>
    <phoneticPr fontId="19"/>
  </si>
  <si>
    <t>回</t>
    <rPh sb="0" eb="1">
      <t>カイ</t>
    </rPh>
    <phoneticPr fontId="19"/>
  </si>
  <si>
    <t>ＣＲＣの単価</t>
    <rPh sb="4" eb="6">
      <t>タンカ</t>
    </rPh>
    <phoneticPr fontId="19"/>
  </si>
  <si>
    <t>円（別紙ＣＲＣ経費算出表による）</t>
    <rPh sb="0" eb="1">
      <t>エン</t>
    </rPh>
    <rPh sb="2" eb="4">
      <t>ベッシ</t>
    </rPh>
    <rPh sb="7" eb="9">
      <t>ケイヒ</t>
    </rPh>
    <rPh sb="9" eb="11">
      <t>サンシュツ</t>
    </rPh>
    <rPh sb="11" eb="12">
      <t>ヒョウ</t>
    </rPh>
    <phoneticPr fontId="19"/>
  </si>
  <si>
    <t>　　　　　　　        区分
経費内訳</t>
    <rPh sb="18" eb="20">
      <t>ケイヒ</t>
    </rPh>
    <rPh sb="20" eb="22">
      <t>ウチワケ</t>
    </rPh>
    <phoneticPr fontId="19"/>
  </si>
  <si>
    <t>積算内訳</t>
    <rPh sb="0" eb="2">
      <t>セキサン</t>
    </rPh>
    <rPh sb="2" eb="4">
      <t>ウチワケ</t>
    </rPh>
    <phoneticPr fontId="19"/>
  </si>
  <si>
    <t>契約額</t>
    <rPh sb="0" eb="3">
      <t>ケイヤクガク</t>
    </rPh>
    <phoneticPr fontId="19"/>
  </si>
  <si>
    <t>治験事務局運営経費</t>
    <rPh sb="0" eb="2">
      <t>チケン</t>
    </rPh>
    <rPh sb="2" eb="5">
      <t>ジムキョク</t>
    </rPh>
    <phoneticPr fontId="19"/>
  </si>
  <si>
    <t>部分に記入していただくと、自動的に計算されます。</t>
    <rPh sb="0" eb="2">
      <t>ブブン</t>
    </rPh>
    <rPh sb="3" eb="5">
      <t>キニュウ</t>
    </rPh>
    <rPh sb="13" eb="16">
      <t>ジドウテキ</t>
    </rPh>
    <rPh sb="17" eb="19">
      <t>ケイサン</t>
    </rPh>
    <phoneticPr fontId="19"/>
  </si>
  <si>
    <t>・消費税は請求時に別途加算します。</t>
    <rPh sb="1" eb="4">
      <t>ショウヒゼイ</t>
    </rPh>
    <rPh sb="5" eb="7">
      <t>セイキュウ</t>
    </rPh>
    <rPh sb="7" eb="8">
      <t>ジ</t>
    </rPh>
    <rPh sb="9" eb="11">
      <t>ベット</t>
    </rPh>
    <rPh sb="11" eb="13">
      <t>カサン</t>
    </rPh>
    <phoneticPr fontId="19"/>
  </si>
  <si>
    <t xml:space="preserve"> * 20,000円×年度数</t>
    <rPh sb="13" eb="14">
      <t>スウ</t>
    </rPh>
    <phoneticPr fontId="19"/>
  </si>
  <si>
    <t>治験研究費　年度別内訳表</t>
    <rPh sb="0" eb="2">
      <t>チケン</t>
    </rPh>
    <rPh sb="2" eb="5">
      <t>ケンキュウヒ</t>
    </rPh>
    <rPh sb="6" eb="8">
      <t>ネンド</t>
    </rPh>
    <rPh sb="8" eb="9">
      <t>ベツ</t>
    </rPh>
    <rPh sb="9" eb="11">
      <t>ウチワケ</t>
    </rPh>
    <rPh sb="11" eb="12">
      <t>ヒョウ</t>
    </rPh>
    <phoneticPr fontId="19"/>
  </si>
  <si>
    <t>製薬会社名</t>
    <rPh sb="0" eb="2">
      <t>セイヤク</t>
    </rPh>
    <rPh sb="2" eb="4">
      <t>カイシャ</t>
    </rPh>
    <rPh sb="4" eb="5">
      <t>メイ</t>
    </rPh>
    <phoneticPr fontId="19"/>
  </si>
  <si>
    <t>治験名</t>
    <rPh sb="0" eb="2">
      <t>チケン</t>
    </rPh>
    <rPh sb="2" eb="3">
      <t>メイ</t>
    </rPh>
    <phoneticPr fontId="19"/>
  </si>
  <si>
    <t>診療科</t>
    <rPh sb="0" eb="3">
      <t>シンリョウカ</t>
    </rPh>
    <phoneticPr fontId="19"/>
  </si>
  <si>
    <t>年度</t>
    <rPh sb="0" eb="2">
      <t>ネンド</t>
    </rPh>
    <phoneticPr fontId="19"/>
  </si>
  <si>
    <t>合計</t>
    <rPh sb="0" eb="2">
      <t>ゴウケイ</t>
    </rPh>
    <phoneticPr fontId="19"/>
  </si>
  <si>
    <t>全額</t>
    <rPh sb="0" eb="2">
      <t>ゼンガク</t>
    </rPh>
    <phoneticPr fontId="19"/>
  </si>
  <si>
    <t>確認</t>
    <rPh sb="0" eb="2">
      <t>カクニン</t>
    </rPh>
    <phoneticPr fontId="19"/>
  </si>
  <si>
    <t>年度合計</t>
    <rPh sb="0" eb="2">
      <t>ネンド</t>
    </rPh>
    <rPh sb="2" eb="4">
      <t>ゴウケイ</t>
    </rPh>
    <phoneticPr fontId="19"/>
  </si>
  <si>
    <t>固定収入額</t>
    <rPh sb="0" eb="2">
      <t>コテイ</t>
    </rPh>
    <rPh sb="2" eb="4">
      <t>シュウニュウ</t>
    </rPh>
    <rPh sb="4" eb="5">
      <t>ガク</t>
    </rPh>
    <phoneticPr fontId="19"/>
  </si>
  <si>
    <t>全症例</t>
    <rPh sb="0" eb="1">
      <t>ゼン</t>
    </rPh>
    <rPh sb="1" eb="3">
      <t>ショウレイ</t>
    </rPh>
    <phoneticPr fontId="19"/>
  </si>
  <si>
    <t>年度計＋実績</t>
    <rPh sb="0" eb="2">
      <t>ネンド</t>
    </rPh>
    <rPh sb="2" eb="3">
      <t>ケイ</t>
    </rPh>
    <rPh sb="4" eb="6">
      <t>ジッセキ</t>
    </rPh>
    <phoneticPr fontId="19"/>
  </si>
  <si>
    <t>臨床試験研究経費</t>
    <rPh sb="0" eb="2">
      <t>リンショウ</t>
    </rPh>
    <rPh sb="2" eb="4">
      <t>シケン</t>
    </rPh>
    <rPh sb="4" eb="6">
      <t>ケンキュウ</t>
    </rPh>
    <rPh sb="6" eb="8">
      <t>ケイヒ</t>
    </rPh>
    <phoneticPr fontId="19"/>
  </si>
  <si>
    <t>治験薬管理費</t>
    <rPh sb="0" eb="2">
      <t>チケン</t>
    </rPh>
    <rPh sb="2" eb="3">
      <t>ヤク</t>
    </rPh>
    <rPh sb="3" eb="6">
      <t>カンリヒ</t>
    </rPh>
    <phoneticPr fontId="19"/>
  </si>
  <si>
    <t>研究会等旅費</t>
    <rPh sb="0" eb="3">
      <t>ケンキュウカイ</t>
    </rPh>
    <rPh sb="3" eb="4">
      <t>トウ</t>
    </rPh>
    <rPh sb="4" eb="6">
      <t>リョヒ</t>
    </rPh>
    <phoneticPr fontId="19"/>
  </si>
  <si>
    <t>CRC雇用経費</t>
    <rPh sb="3" eb="5">
      <t>コヨウ</t>
    </rPh>
    <rPh sb="5" eb="7">
      <t>ケイヒ</t>
    </rPh>
    <phoneticPr fontId="19"/>
  </si>
  <si>
    <t>被験者負担軽減費</t>
    <rPh sb="0" eb="3">
      <t>ヒケンシャ</t>
    </rPh>
    <rPh sb="3" eb="5">
      <t>フタン</t>
    </rPh>
    <rPh sb="5" eb="7">
      <t>ケイゲン</t>
    </rPh>
    <rPh sb="7" eb="8">
      <t>ヒ</t>
    </rPh>
    <phoneticPr fontId="19"/>
  </si>
  <si>
    <t>謝金</t>
    <rPh sb="0" eb="2">
      <t>シャキン</t>
    </rPh>
    <phoneticPr fontId="19"/>
  </si>
  <si>
    <t>治験事務局運営経費</t>
    <rPh sb="0" eb="2">
      <t>チケン</t>
    </rPh>
    <rPh sb="2" eb="5">
      <t>ジムキョク</t>
    </rPh>
    <rPh sb="5" eb="7">
      <t>ウンエイ</t>
    </rPh>
    <rPh sb="7" eb="9">
      <t>ケイヒ</t>
    </rPh>
    <phoneticPr fontId="19"/>
  </si>
  <si>
    <t>管理費</t>
    <rPh sb="0" eb="3">
      <t>カンリヒ</t>
    </rPh>
    <phoneticPr fontId="19"/>
  </si>
  <si>
    <t>間接経費</t>
    <rPh sb="0" eb="2">
      <t>カンセツ</t>
    </rPh>
    <rPh sb="2" eb="4">
      <t>ケイヒ</t>
    </rPh>
    <phoneticPr fontId="19"/>
  </si>
  <si>
    <t>小計（税抜き）･･･①</t>
    <rPh sb="0" eb="2">
      <t>ショウケイ</t>
    </rPh>
    <rPh sb="3" eb="4">
      <t>ゼイ</t>
    </rPh>
    <rPh sb="4" eb="5">
      <t>ヌ</t>
    </rPh>
    <phoneticPr fontId="19"/>
  </si>
  <si>
    <t>消費税　　　　･･･②</t>
    <rPh sb="0" eb="2">
      <t>ショウヒ</t>
    </rPh>
    <rPh sb="2" eb="3">
      <t>ゼイ</t>
    </rPh>
    <phoneticPr fontId="19"/>
  </si>
  <si>
    <t>消費税差額　･･･③</t>
    <rPh sb="0" eb="2">
      <t>ショウヒ</t>
    </rPh>
    <rPh sb="2" eb="3">
      <t>ゼイ</t>
    </rPh>
    <rPh sb="3" eb="5">
      <t>サガク</t>
    </rPh>
    <phoneticPr fontId="19"/>
  </si>
  <si>
    <t>合計（①＋② [+③] ）</t>
    <rPh sb="0" eb="1">
      <t>ゴウ</t>
    </rPh>
    <rPh sb="1" eb="2">
      <t>ケイ</t>
    </rPh>
    <phoneticPr fontId="19"/>
  </si>
  <si>
    <t>消費税差額→</t>
    <rPh sb="0" eb="3">
      <t>ショウヒゼイ</t>
    </rPh>
    <rPh sb="3" eb="5">
      <t>サガク</t>
    </rPh>
    <phoneticPr fontId="19"/>
  </si>
  <si>
    <t>　 各項目により生じた消費税の差額については、最終報告による請求時に調整する。…③</t>
    <rPh sb="2" eb="3">
      <t>カク</t>
    </rPh>
    <rPh sb="3" eb="5">
      <t>コウモク</t>
    </rPh>
    <phoneticPr fontId="19"/>
  </si>
  <si>
    <t xml:space="preserve"> </t>
    <phoneticPr fontId="19"/>
  </si>
  <si>
    <t>各項目合計との差額…④</t>
    <rPh sb="0" eb="1">
      <t>カク</t>
    </rPh>
    <rPh sb="1" eb="3">
      <t>コウモク</t>
    </rPh>
    <rPh sb="3" eb="5">
      <t>ゴウケイ</t>
    </rPh>
    <rPh sb="7" eb="9">
      <t>サガク</t>
    </rPh>
    <phoneticPr fontId="19"/>
  </si>
  <si>
    <t>※年度固定費に関する各項目合計との差額は、最終年度の固定費請求時に調整する。④</t>
    <rPh sb="1" eb="3">
      <t>ネンド</t>
    </rPh>
    <rPh sb="3" eb="5">
      <t>コテイ</t>
    </rPh>
    <rPh sb="5" eb="6">
      <t>ヒ</t>
    </rPh>
    <rPh sb="7" eb="8">
      <t>カン</t>
    </rPh>
    <rPh sb="10" eb="11">
      <t>カク</t>
    </rPh>
    <rPh sb="11" eb="13">
      <t>コウモク</t>
    </rPh>
    <rPh sb="13" eb="15">
      <t>ゴウケイ</t>
    </rPh>
    <rPh sb="17" eb="19">
      <t>サガク</t>
    </rPh>
    <rPh sb="21" eb="23">
      <t>サイシュウ</t>
    </rPh>
    <rPh sb="23" eb="25">
      <t>ネンド</t>
    </rPh>
    <rPh sb="26" eb="28">
      <t>コテイ</t>
    </rPh>
    <rPh sb="28" eb="29">
      <t>ヒ</t>
    </rPh>
    <phoneticPr fontId="19"/>
  </si>
  <si>
    <t>※実績症例数における各項目合計との差額は、最終年度の固定費請求時に調整する。④</t>
    <rPh sb="1" eb="3">
      <t>ジッセキ</t>
    </rPh>
    <rPh sb="3" eb="5">
      <t>ショウレイ</t>
    </rPh>
    <rPh sb="5" eb="6">
      <t>スウ</t>
    </rPh>
    <rPh sb="10" eb="11">
      <t>カク</t>
    </rPh>
    <rPh sb="11" eb="13">
      <t>コウモク</t>
    </rPh>
    <rPh sb="13" eb="15">
      <t>ゴウケイ</t>
    </rPh>
    <rPh sb="17" eb="19">
      <t>サガク</t>
    </rPh>
    <rPh sb="21" eb="23">
      <t>サイシュウ</t>
    </rPh>
    <rPh sb="23" eb="25">
      <t>ネンド</t>
    </rPh>
    <rPh sb="26" eb="29">
      <t>コテイヒ</t>
    </rPh>
    <phoneticPr fontId="19"/>
  </si>
  <si>
    <t>症例数</t>
    <rPh sb="0" eb="2">
      <t>ショウレイ</t>
    </rPh>
    <rPh sb="2" eb="3">
      <t>スウ</t>
    </rPh>
    <phoneticPr fontId="19"/>
  </si>
  <si>
    <t>契約症例数</t>
    <rPh sb="0" eb="2">
      <t>ケイヤク</t>
    </rPh>
    <rPh sb="2" eb="4">
      <t>ショウレイ</t>
    </rPh>
    <rPh sb="4" eb="5">
      <t>スウ</t>
    </rPh>
    <phoneticPr fontId="19"/>
  </si>
  <si>
    <t>実績症例数</t>
    <rPh sb="0" eb="2">
      <t>ジッセキ</t>
    </rPh>
    <rPh sb="2" eb="4">
      <t>ショウレイ</t>
    </rPh>
    <rPh sb="4" eb="5">
      <t>スウ</t>
    </rPh>
    <phoneticPr fontId="19"/>
  </si>
  <si>
    <t>-</t>
    <phoneticPr fontId="19"/>
  </si>
  <si>
    <t>実績分</t>
    <rPh sb="0" eb="2">
      <t>ジッセキ</t>
    </rPh>
    <rPh sb="2" eb="3">
      <t>ブン</t>
    </rPh>
    <phoneticPr fontId="19"/>
  </si>
  <si>
    <t>１症例単価</t>
    <rPh sb="1" eb="3">
      <t>ショウレイ</t>
    </rPh>
    <rPh sb="3" eb="5">
      <t>タンカ</t>
    </rPh>
    <phoneticPr fontId="2"/>
  </si>
  <si>
    <t>平成●●年●●月●●日</t>
    <rPh sb="0" eb="2">
      <t>ヘイセイ</t>
    </rPh>
    <rPh sb="4" eb="5">
      <t>ネン</t>
    </rPh>
    <rPh sb="7" eb="8">
      <t>ガツ</t>
    </rPh>
    <rPh sb="10" eb="11">
      <t>ニチ</t>
    </rPh>
    <phoneticPr fontId="19"/>
  </si>
  <si>
    <r>
      <t xml:space="preserve">年度
</t>
    </r>
    <r>
      <rPr>
        <sz val="10"/>
        <rFont val="MS UI Gothic"/>
        <family val="3"/>
        <charset val="128"/>
      </rPr>
      <t>（初期費用）</t>
    </r>
    <rPh sb="0" eb="2">
      <t>ネンド</t>
    </rPh>
    <rPh sb="4" eb="6">
      <t>ショキ</t>
    </rPh>
    <rPh sb="6" eb="8">
      <t>ヒヨウ</t>
    </rPh>
    <phoneticPr fontId="19"/>
  </si>
  <si>
    <r>
      <t xml:space="preserve">１症例
</t>
    </r>
    <r>
      <rPr>
        <sz val="10"/>
        <rFont val="MS UI Gothic"/>
        <family val="3"/>
        <charset val="128"/>
      </rPr>
      <t>（実績単価）</t>
    </r>
    <rPh sb="1" eb="3">
      <t>ショウレイ</t>
    </rPh>
    <rPh sb="5" eb="7">
      <t>ジッセキ</t>
    </rPh>
    <rPh sb="7" eb="9">
      <t>タンカ</t>
    </rPh>
    <phoneticPr fontId="2"/>
  </si>
  <si>
    <t>請求日</t>
    <rPh sb="0" eb="2">
      <t>セイキュウ</t>
    </rPh>
    <rPh sb="2" eb="3">
      <t>ヒ</t>
    </rPh>
    <phoneticPr fontId="19"/>
  </si>
  <si>
    <t>全体の30%</t>
    <rPh sb="0" eb="2">
      <t>ゼンタイ</t>
    </rPh>
    <phoneticPr fontId="19"/>
  </si>
  <si>
    <t>全体の70%</t>
    <rPh sb="0" eb="2">
      <t>ゼンタイ</t>
    </rPh>
    <phoneticPr fontId="19"/>
  </si>
  <si>
    <t>※消費税は各年度ごとに計算し、小数点以下は切り捨てる。（税率=8%）…②</t>
    <rPh sb="1" eb="4">
      <t>ショウヒゼイ</t>
    </rPh>
    <rPh sb="11" eb="13">
      <t>ケイサン</t>
    </rPh>
    <rPh sb="15" eb="18">
      <t>ショウスウテン</t>
    </rPh>
    <rPh sb="18" eb="20">
      <t>イカ</t>
    </rPh>
    <rPh sb="21" eb="22">
      <t>キ</t>
    </rPh>
    <rPh sb="23" eb="24">
      <t>シャ</t>
    </rPh>
    <rPh sb="28" eb="30">
      <t>ゼイリツ</t>
    </rPh>
    <phoneticPr fontId="19"/>
  </si>
  <si>
    <t>製造販売後臨床試験研究費算出表</t>
    <rPh sb="0" eb="2">
      <t>セイゾウ</t>
    </rPh>
    <rPh sb="2" eb="4">
      <t>ハンバイ</t>
    </rPh>
    <rPh sb="4" eb="5">
      <t>ゴ</t>
    </rPh>
    <rPh sb="5" eb="7">
      <t>リンショウ</t>
    </rPh>
    <rPh sb="7" eb="9">
      <t>シケン</t>
    </rPh>
    <rPh sb="9" eb="12">
      <t>ケンキュウヒ</t>
    </rPh>
    <rPh sb="12" eb="14">
      <t>サンシュツ</t>
    </rPh>
    <rPh sb="14" eb="15">
      <t>ヒョウ</t>
    </rPh>
    <phoneticPr fontId="19"/>
  </si>
  <si>
    <t>課題名</t>
    <phoneticPr fontId="19"/>
  </si>
  <si>
    <t>試験責任医師</t>
    <rPh sb="0" eb="2">
      <t>シケン</t>
    </rPh>
    <rPh sb="2" eb="4">
      <t>セキニン</t>
    </rPh>
    <rPh sb="4" eb="6">
      <t>イシ</t>
    </rPh>
    <phoneticPr fontId="19"/>
  </si>
  <si>
    <t>１症例当たりの製造販売後臨床試験研究経費ポイント数①</t>
    <rPh sb="1" eb="3">
      <t>ショウレイ</t>
    </rPh>
    <rPh sb="3" eb="4">
      <t>ア</t>
    </rPh>
    <rPh sb="7" eb="9">
      <t>セイゾウ</t>
    </rPh>
    <rPh sb="9" eb="11">
      <t>ハンバイ</t>
    </rPh>
    <rPh sb="11" eb="12">
      <t>ゴ</t>
    </rPh>
    <rPh sb="12" eb="14">
      <t>リンショウ</t>
    </rPh>
    <rPh sb="14" eb="16">
      <t>シケン</t>
    </rPh>
    <rPh sb="16" eb="18">
      <t>ケンキュウ</t>
    </rPh>
    <rPh sb="18" eb="20">
      <t>ケイヒ</t>
    </rPh>
    <rPh sb="24" eb="25">
      <t>スウ</t>
    </rPh>
    <phoneticPr fontId="19"/>
  </si>
  <si>
    <t>ポイント（別紙試-①による）</t>
    <rPh sb="5" eb="7">
      <t>ベッシ</t>
    </rPh>
    <rPh sb="7" eb="8">
      <t>タメシ</t>
    </rPh>
    <phoneticPr fontId="19"/>
  </si>
  <si>
    <t>１症例当たりの製造販売後臨床試験薬管理経費ポイント数②</t>
    <rPh sb="1" eb="3">
      <t>ショウレイ</t>
    </rPh>
    <rPh sb="3" eb="4">
      <t>ア</t>
    </rPh>
    <rPh sb="7" eb="9">
      <t>セイゾウ</t>
    </rPh>
    <rPh sb="9" eb="11">
      <t>ハンバイ</t>
    </rPh>
    <rPh sb="11" eb="12">
      <t>ゴ</t>
    </rPh>
    <rPh sb="12" eb="14">
      <t>リンショウ</t>
    </rPh>
    <rPh sb="14" eb="16">
      <t>シケン</t>
    </rPh>
    <rPh sb="16" eb="17">
      <t>ヤク</t>
    </rPh>
    <rPh sb="17" eb="19">
      <t>カンリ</t>
    </rPh>
    <rPh sb="19" eb="21">
      <t>ケイヒ</t>
    </rPh>
    <rPh sb="25" eb="26">
      <t>スウ</t>
    </rPh>
    <phoneticPr fontId="19"/>
  </si>
  <si>
    <t>ポイント（別紙薬-②による）</t>
    <rPh sb="5" eb="7">
      <t>ベッシ</t>
    </rPh>
    <rPh sb="7" eb="8">
      <t>クスリ</t>
    </rPh>
    <phoneticPr fontId="19"/>
  </si>
  <si>
    <t>①</t>
    <phoneticPr fontId="19"/>
  </si>
  <si>
    <t>当該試験に関連して必要となる研究経費</t>
    <phoneticPr fontId="19"/>
  </si>
  <si>
    <t xml:space="preserve"> * ポイント①×0.8×7,000円×症例数</t>
    <phoneticPr fontId="19"/>
  </si>
  <si>
    <t>②</t>
    <phoneticPr fontId="19"/>
  </si>
  <si>
    <t>当該試験の遂行に必要な旅費</t>
    <phoneticPr fontId="19"/>
  </si>
  <si>
    <t xml:space="preserve"> * 地方独立行政法人大阪府立病院機構旅費規程による</t>
    <phoneticPr fontId="19"/>
  </si>
  <si>
    <t>③</t>
    <phoneticPr fontId="19"/>
  </si>
  <si>
    <t>試験薬の保存、管理に要する経費</t>
    <rPh sb="0" eb="2">
      <t>シケン</t>
    </rPh>
    <phoneticPr fontId="19"/>
  </si>
  <si>
    <t xml:space="preserve"> * ポイント②×0.8×1,000円×症例数</t>
    <rPh sb="22" eb="23">
      <t>スウ</t>
    </rPh>
    <phoneticPr fontId="19"/>
  </si>
  <si>
    <t>④</t>
    <phoneticPr fontId="19"/>
  </si>
  <si>
    <t>当該試験の遂行に必要な協力者（院外の者）に対して支払う経費</t>
    <phoneticPr fontId="19"/>
  </si>
  <si>
    <t>⑤</t>
    <phoneticPr fontId="19"/>
  </si>
  <si>
    <t>交通費の負担増等治験参加に伴う被験者の負担を軽減するための経費</t>
    <phoneticPr fontId="19"/>
  </si>
  <si>
    <t xml:space="preserve"> * 7,000円×1症例当たりの来院回数×症例数</t>
    <phoneticPr fontId="19"/>
  </si>
  <si>
    <t>⑥</t>
    <phoneticPr fontId="19"/>
  </si>
  <si>
    <t>試験を実施するために必要な職員の雇用に必要な経費、報酬、交通費、事務費等</t>
    <phoneticPr fontId="19"/>
  </si>
  <si>
    <t xml:space="preserve"> * 99,000×年度数</t>
    <rPh sb="10" eb="12">
      <t>ネンド</t>
    </rPh>
    <rPh sb="12" eb="13">
      <t>スウ</t>
    </rPh>
    <phoneticPr fontId="19"/>
  </si>
  <si>
    <t>⑦</t>
    <phoneticPr fontId="19"/>
  </si>
  <si>
    <t>CRC経費</t>
    <phoneticPr fontId="19"/>
  </si>
  <si>
    <t>臨床試験を円滑に実施するため、試験責任医師及び試験分担医師の業務に協力する職員の雇用に必要な経費</t>
    <rPh sb="15" eb="17">
      <t>シケン</t>
    </rPh>
    <rPh sb="23" eb="25">
      <t>シケン</t>
    </rPh>
    <phoneticPr fontId="19"/>
  </si>
  <si>
    <t xml:space="preserve"> * 単価（CRC算出表による）×症例数</t>
    <rPh sb="9" eb="11">
      <t>サンシュツ</t>
    </rPh>
    <rPh sb="11" eb="12">
      <t>ヒョウ</t>
    </rPh>
    <phoneticPr fontId="19"/>
  </si>
  <si>
    <t>⑧</t>
    <phoneticPr fontId="19"/>
  </si>
  <si>
    <t>当該研究に必要な消耗品費、印刷製本費、研究雑費、図書費、研究材料費、委託料、賃借料等</t>
    <phoneticPr fontId="19"/>
  </si>
  <si>
    <t>⑨</t>
    <phoneticPr fontId="19"/>
  </si>
  <si>
    <t>技術料及び機械損料、建物使用料等</t>
    <phoneticPr fontId="19"/>
  </si>
  <si>
    <t>⑩</t>
    <phoneticPr fontId="19"/>
  </si>
  <si>
    <r>
      <t xml:space="preserve">26年度
</t>
    </r>
    <r>
      <rPr>
        <sz val="10"/>
        <rFont val="MS UI Gothic"/>
        <family val="3"/>
        <charset val="128"/>
      </rPr>
      <t>（初期費用）</t>
    </r>
    <rPh sb="2" eb="4">
      <t>ネンド</t>
    </rPh>
    <rPh sb="6" eb="8">
      <t>ショキ</t>
    </rPh>
    <rPh sb="8" eb="10">
      <t>ヒヨウ</t>
    </rPh>
    <phoneticPr fontId="19"/>
  </si>
  <si>
    <r>
      <t xml:space="preserve">27年度
</t>
    </r>
    <r>
      <rPr>
        <sz val="10"/>
        <rFont val="MS UI Gothic"/>
        <family val="3"/>
        <charset val="128"/>
      </rPr>
      <t>（初期費用）</t>
    </r>
    <rPh sb="2" eb="4">
      <t>ネンド</t>
    </rPh>
    <rPh sb="6" eb="8">
      <t>ショキ</t>
    </rPh>
    <rPh sb="8" eb="10">
      <t>ヒヨウ</t>
    </rPh>
    <phoneticPr fontId="19"/>
  </si>
  <si>
    <r>
      <t xml:space="preserve">28年度
</t>
    </r>
    <r>
      <rPr>
        <sz val="10"/>
        <rFont val="MS UI Gothic"/>
        <family val="3"/>
        <charset val="128"/>
      </rPr>
      <t>（初期費用）</t>
    </r>
    <rPh sb="2" eb="4">
      <t>ネンド</t>
    </rPh>
    <rPh sb="6" eb="8">
      <t>ショキ</t>
    </rPh>
    <rPh sb="8" eb="10">
      <t>ヒヨウ</t>
    </rPh>
    <phoneticPr fontId="19"/>
  </si>
  <si>
    <r>
      <t xml:space="preserve">29年度
</t>
    </r>
    <r>
      <rPr>
        <sz val="10"/>
        <rFont val="MS UI Gothic"/>
        <family val="3"/>
        <charset val="128"/>
      </rPr>
      <t>（初期費用）</t>
    </r>
    <rPh sb="2" eb="4">
      <t>ネンド</t>
    </rPh>
    <rPh sb="6" eb="8">
      <t>ショキ</t>
    </rPh>
    <rPh sb="8" eb="10">
      <t>ヒヨウ</t>
    </rPh>
    <phoneticPr fontId="19"/>
  </si>
  <si>
    <t>症例数に比例する費用</t>
    <rPh sb="0" eb="2">
      <t>ショウレイ</t>
    </rPh>
    <rPh sb="2" eb="3">
      <t>スウ</t>
    </rPh>
    <rPh sb="8" eb="10">
      <t>ヒヨウ</t>
    </rPh>
    <phoneticPr fontId="19"/>
  </si>
  <si>
    <t>★症例数に比例する費用　合計額　（①③⑤⑦⑧⑨）</t>
    <rPh sb="1" eb="3">
      <t>ショウレイ</t>
    </rPh>
    <rPh sb="3" eb="4">
      <t>スウ</t>
    </rPh>
    <rPh sb="5" eb="7">
      <t>ヒレイ</t>
    </rPh>
    <rPh sb="9" eb="11">
      <t>ヒヨウ</t>
    </rPh>
    <rPh sb="12" eb="14">
      <t>ゴウケイ</t>
    </rPh>
    <rPh sb="14" eb="15">
      <t>ガク</t>
    </rPh>
    <phoneticPr fontId="19"/>
  </si>
  <si>
    <t>年度に比例する費用（病院事務局/ＩＲＢ事務局運営費用）</t>
    <rPh sb="0" eb="2">
      <t>ネンド</t>
    </rPh>
    <rPh sb="7" eb="9">
      <t>ヒヨウ</t>
    </rPh>
    <rPh sb="10" eb="12">
      <t>ビョウイン</t>
    </rPh>
    <rPh sb="12" eb="15">
      <t>ジムキョク</t>
    </rPh>
    <rPh sb="19" eb="22">
      <t>ジムキョク</t>
    </rPh>
    <rPh sb="22" eb="24">
      <t>ウンエイ</t>
    </rPh>
    <rPh sb="24" eb="26">
      <t>ヒヨウ</t>
    </rPh>
    <phoneticPr fontId="19"/>
  </si>
  <si>
    <r>
      <t xml:space="preserve">▲年度に比例する費用 </t>
    </r>
    <r>
      <rPr>
        <sz val="9"/>
        <rFont val="ＭＳ Ｐ明朝"/>
        <family val="1"/>
        <charset val="128"/>
      </rPr>
      <t>（病院事務局/ＩＲＢ事務局運営費用（SMA業務委託料別途））</t>
    </r>
    <r>
      <rPr>
        <sz val="10.5"/>
        <rFont val="ＭＳ Ｐ明朝"/>
        <family val="1"/>
        <charset val="128"/>
      </rPr>
      <t>　合計額　（②④⑥⑧´⑨´）</t>
    </r>
    <rPh sb="12" eb="14">
      <t>ビョウイン</t>
    </rPh>
    <rPh sb="14" eb="17">
      <t>ジムキョク</t>
    </rPh>
    <rPh sb="21" eb="24">
      <t>ジムキョク</t>
    </rPh>
    <rPh sb="24" eb="26">
      <t>ウンエイ</t>
    </rPh>
    <rPh sb="26" eb="28">
      <t>ヒヨウ</t>
    </rPh>
    <rPh sb="32" eb="34">
      <t>ギョウム</t>
    </rPh>
    <rPh sb="34" eb="37">
      <t>イタクリョウ</t>
    </rPh>
    <rPh sb="37" eb="39">
      <t>ベット</t>
    </rPh>
    <rPh sb="42" eb="44">
      <t>ゴウケイ</t>
    </rPh>
    <rPh sb="44" eb="45">
      <t>ガク</t>
    </rPh>
    <phoneticPr fontId="19"/>
  </si>
  <si>
    <t xml:space="preserve"> *  （②＋④＋⑥＋⑧´)×30％</t>
  </si>
  <si>
    <t xml:space="preserve"> * （②＋④＋⑥)×10％</t>
  </si>
  <si>
    <t xml:space="preserve"> * （①＋③＋⑤＋⑦)×10％</t>
  </si>
  <si>
    <t>技術料及び機械損料、建物使用料等</t>
  </si>
  <si>
    <t xml:space="preserve"> *  （①＋③＋⑤＋⑦＋⑧)×30％</t>
  </si>
  <si>
    <t>事例発生時
別途算定</t>
    <rPh sb="0" eb="2">
      <t>ジレイ</t>
    </rPh>
    <rPh sb="2" eb="4">
      <t>ハッセイ</t>
    </rPh>
    <rPh sb="4" eb="5">
      <t>ジ</t>
    </rPh>
    <rPh sb="6" eb="8">
      <t>ベット</t>
    </rPh>
    <rPh sb="8" eb="10">
      <t>サンテイ</t>
    </rPh>
    <phoneticPr fontId="19"/>
  </si>
  <si>
    <t>固定費</t>
    <rPh sb="0" eb="3">
      <t>コテイヒ</t>
    </rPh>
    <phoneticPr fontId="19"/>
  </si>
  <si>
    <t>★症例数に比例する費用の30％</t>
    <phoneticPr fontId="19"/>
  </si>
  <si>
    <t>▲年度に比例する費用</t>
  </si>
  <si>
    <t>変動費</t>
    <rPh sb="0" eb="2">
      <t>ヘンドウ</t>
    </rPh>
    <rPh sb="2" eb="3">
      <t>ヒ</t>
    </rPh>
    <phoneticPr fontId="19"/>
  </si>
  <si>
    <t>★症例数に比例する費用の70％</t>
    <phoneticPr fontId="19"/>
  </si>
  <si>
    <t>症例登録時納入額（1症例当たり）</t>
    <phoneticPr fontId="19"/>
  </si>
  <si>
    <t>製造販売後臨床試験</t>
    <rPh sb="0" eb="2">
      <t>セイゾウ</t>
    </rPh>
    <rPh sb="2" eb="4">
      <t>ハンバイ</t>
    </rPh>
    <rPh sb="4" eb="5">
      <t>ゴ</t>
    </rPh>
    <rPh sb="5" eb="7">
      <t>リンショウ</t>
    </rPh>
    <phoneticPr fontId="19"/>
  </si>
  <si>
    <t>研究経費</t>
    <phoneticPr fontId="19"/>
  </si>
  <si>
    <t>製造販売後臨床試験薬</t>
    <rPh sb="0" eb="2">
      <t>セイゾウ</t>
    </rPh>
    <rPh sb="2" eb="4">
      <t>ハンバイ</t>
    </rPh>
    <rPh sb="4" eb="5">
      <t>ゴ</t>
    </rPh>
    <rPh sb="5" eb="7">
      <t>リンショウ</t>
    </rPh>
    <rPh sb="7" eb="9">
      <t>シケン</t>
    </rPh>
    <phoneticPr fontId="19"/>
  </si>
  <si>
    <t>管理経費</t>
    <phoneticPr fontId="19"/>
  </si>
  <si>
    <t>合計（税別）</t>
    <rPh sb="0" eb="2">
      <t>ゴウケイ</t>
    </rPh>
    <rPh sb="3" eb="4">
      <t>ゼイ</t>
    </rPh>
    <rPh sb="4" eb="5">
      <t>ベツ</t>
    </rPh>
    <phoneticPr fontId="19"/>
  </si>
  <si>
    <t>委託者</t>
    <rPh sb="0" eb="1">
      <t>イ</t>
    </rPh>
    <rPh sb="1" eb="2">
      <t>コトヅケ</t>
    </rPh>
    <rPh sb="2" eb="3">
      <t>シャ</t>
    </rPh>
    <phoneticPr fontId="19"/>
  </si>
  <si>
    <t>　</t>
    <phoneticPr fontId="19"/>
  </si>
  <si>
    <t>様式（は）3-2</t>
    <rPh sb="0" eb="2">
      <t>ヨウシキ</t>
    </rPh>
    <phoneticPr fontId="19"/>
  </si>
  <si>
    <t>①＋②＋③＋④＋⑤＋⑥＋⑦＋⑧＋⑨＋⑧´＋⑨´</t>
    <phoneticPr fontId="19"/>
  </si>
</sst>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quot;円&quot;"/>
    <numFmt numFmtId="177" formatCode="###,###,###&quot;円&quot;"/>
    <numFmt numFmtId="178" formatCode="#,##0_ "/>
    <numFmt numFmtId="179" formatCode="#,###,###,##0&quot;円&quot;"/>
    <numFmt numFmtId="180" formatCode="##&quot;例&quot;"/>
    <numFmt numFmtId="181" formatCode="ggge&quot;年&quot;m&quot;月&quot;d&quot;日現在&quot;"/>
  </numFmts>
  <fonts count="36"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Ｐ明朝"/>
      <family val="1"/>
      <charset val="128"/>
    </font>
    <font>
      <b/>
      <sz val="14"/>
      <name val="ＭＳ Ｐ明朝"/>
      <family val="1"/>
      <charset val="128"/>
    </font>
    <font>
      <sz val="10"/>
      <name val="ＭＳ Ｐ明朝"/>
      <family val="1"/>
      <charset val="128"/>
    </font>
    <font>
      <sz val="10.5"/>
      <name val="ＭＳ Ｐ明朝"/>
      <family val="1"/>
      <charset val="128"/>
    </font>
    <font>
      <sz val="8"/>
      <name val="ＭＳ Ｐ明朝"/>
      <family val="1"/>
      <charset val="128"/>
    </font>
    <font>
      <sz val="12"/>
      <name val="ＭＳ 明朝"/>
      <family val="1"/>
      <charset val="128"/>
    </font>
    <font>
      <b/>
      <sz val="14"/>
      <name val="MS UI Gothic"/>
      <family val="3"/>
      <charset val="128"/>
    </font>
    <font>
      <sz val="11"/>
      <name val="MS UI Gothic"/>
      <family val="3"/>
      <charset val="128"/>
    </font>
    <font>
      <sz val="11"/>
      <color indexed="10"/>
      <name val="MS UI Gothic"/>
      <family val="3"/>
      <charset val="128"/>
    </font>
    <font>
      <b/>
      <sz val="11"/>
      <name val="MS UI Gothic"/>
      <family val="3"/>
      <charset val="128"/>
    </font>
    <font>
      <sz val="9"/>
      <color indexed="81"/>
      <name val="ＭＳ Ｐゴシック"/>
      <family val="3"/>
      <charset val="128"/>
    </font>
    <font>
      <sz val="10"/>
      <name val="MS UI Gothic"/>
      <family val="3"/>
      <charset val="128"/>
    </font>
    <font>
      <sz val="9"/>
      <name val="MS UI Gothic"/>
      <family val="3"/>
      <charset val="128"/>
    </font>
    <font>
      <sz val="9"/>
      <name val="ＭＳ Ｐ明朝"/>
      <family val="1"/>
      <charset val="128"/>
    </font>
    <font>
      <sz val="11"/>
      <name val="ＭＳ Ｐゴシック"/>
      <family val="3"/>
      <charset val="128"/>
      <scheme val="minor"/>
    </font>
    <font>
      <b/>
      <sz val="8"/>
      <color indexed="81"/>
      <name val="ＭＳ Ｐ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13"/>
        <bgColor indexed="64"/>
      </patternFill>
    </fill>
    <fill>
      <patternFill patternType="solid">
        <fgColor theme="9" tint="0.39997558519241921"/>
        <bgColor indexed="64"/>
      </patternFill>
    </fill>
    <fill>
      <patternFill patternType="solid">
        <fgColor rgb="FFFFCC99"/>
        <bgColor indexed="64"/>
      </patternFill>
    </fill>
    <fill>
      <patternFill patternType="solid">
        <fgColor theme="0" tint="-0.14999847407452621"/>
        <bgColor indexed="64"/>
      </patternFill>
    </fill>
  </fills>
  <borders count="1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10"/>
      </left>
      <right style="thin">
        <color indexed="64"/>
      </right>
      <top style="medium">
        <color indexed="10"/>
      </top>
      <bottom style="double">
        <color indexed="64"/>
      </bottom>
      <diagonal/>
    </border>
    <border>
      <left/>
      <right/>
      <top style="medium">
        <color indexed="10"/>
      </top>
      <bottom style="double">
        <color indexed="64"/>
      </bottom>
      <diagonal/>
    </border>
    <border>
      <left style="thin">
        <color indexed="64"/>
      </left>
      <right style="medium">
        <color indexed="10"/>
      </right>
      <top style="medium">
        <color indexed="10"/>
      </top>
      <bottom style="double">
        <color indexed="64"/>
      </bottom>
      <diagonal/>
    </border>
    <border>
      <left/>
      <right style="thin">
        <color indexed="64"/>
      </right>
      <top style="medium">
        <color indexed="64"/>
      </top>
      <bottom style="double">
        <color indexed="64"/>
      </bottom>
      <diagonal/>
    </border>
    <border>
      <left/>
      <right style="medium">
        <color indexed="10"/>
      </right>
      <top style="medium">
        <color indexed="10"/>
      </top>
      <bottom style="double">
        <color indexed="64"/>
      </bottom>
      <diagonal/>
    </border>
    <border>
      <left style="medium">
        <color indexed="64"/>
      </left>
      <right style="medium">
        <color indexed="64"/>
      </right>
      <top/>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10"/>
      </left>
      <right style="thin">
        <color indexed="64"/>
      </right>
      <top/>
      <bottom style="thin">
        <color indexed="64"/>
      </bottom>
      <diagonal/>
    </border>
    <border>
      <left style="thin">
        <color indexed="64"/>
      </left>
      <right style="medium">
        <color indexed="10"/>
      </right>
      <top/>
      <bottom style="thin">
        <color indexed="64"/>
      </bottom>
      <diagonal/>
    </border>
    <border>
      <left/>
      <right style="medium">
        <color indexed="10"/>
      </right>
      <top/>
      <bottom style="thin">
        <color indexed="64"/>
      </bottom>
      <diagonal/>
    </border>
    <border>
      <left style="medium">
        <color indexed="64"/>
      </left>
      <right style="medium">
        <color indexed="64"/>
      </right>
      <top style="hair">
        <color indexed="64"/>
      </top>
      <bottom/>
      <diagonal/>
    </border>
    <border>
      <left style="thin">
        <color indexed="64"/>
      </left>
      <right style="thin">
        <color indexed="64"/>
      </right>
      <top style="hair">
        <color indexed="64"/>
      </top>
      <bottom style="hair">
        <color indexed="64"/>
      </bottom>
      <diagonal/>
    </border>
    <border>
      <left style="medium">
        <color indexed="10"/>
      </left>
      <right style="thin">
        <color indexed="64"/>
      </right>
      <top style="thin">
        <color indexed="64"/>
      </top>
      <bottom style="thin">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double">
        <color indexed="64"/>
      </bottom>
      <diagonal/>
    </border>
    <border>
      <left style="medium">
        <color indexed="10"/>
      </left>
      <right style="thin">
        <color indexed="64"/>
      </right>
      <top style="thin">
        <color indexed="64"/>
      </top>
      <bottom style="double">
        <color indexed="64"/>
      </bottom>
      <diagonal/>
    </border>
    <border>
      <left style="thin">
        <color indexed="64"/>
      </left>
      <right style="medium">
        <color indexed="10"/>
      </right>
      <top/>
      <bottom/>
      <diagonal/>
    </border>
    <border>
      <left style="medium">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10"/>
      </left>
      <right style="thin">
        <color indexed="64"/>
      </right>
      <top style="double">
        <color indexed="64"/>
      </top>
      <bottom style="medium">
        <color indexed="64"/>
      </bottom>
      <diagonal/>
    </border>
    <border>
      <left/>
      <right/>
      <top style="double">
        <color indexed="64"/>
      </top>
      <bottom style="medium">
        <color indexed="64"/>
      </bottom>
      <diagonal/>
    </border>
    <border>
      <left style="thin">
        <color indexed="64"/>
      </left>
      <right style="medium">
        <color indexed="10"/>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10"/>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10"/>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10"/>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10"/>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10"/>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10"/>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10"/>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medium">
        <color indexed="10"/>
      </left>
      <right style="thin">
        <color indexed="64"/>
      </right>
      <top/>
      <bottom style="medium">
        <color indexed="10"/>
      </bottom>
      <diagonal/>
    </border>
    <border>
      <left/>
      <right/>
      <top/>
      <bottom style="medium">
        <color indexed="10"/>
      </bottom>
      <diagonal/>
    </border>
    <border>
      <left style="thin">
        <color indexed="64"/>
      </left>
      <right style="medium">
        <color indexed="10"/>
      </right>
      <top/>
      <bottom style="medium">
        <color indexed="10"/>
      </bottom>
      <diagonal/>
    </border>
    <border>
      <left style="thin">
        <color indexed="64"/>
      </left>
      <right/>
      <top/>
      <bottom style="medium">
        <color indexed="64"/>
      </bottom>
      <diagonal/>
    </border>
    <border>
      <left/>
      <right style="medium">
        <color indexed="10"/>
      </right>
      <top/>
      <bottom style="medium">
        <color indexed="10"/>
      </bottom>
      <diagonal/>
    </border>
    <border>
      <left/>
      <right style="medium">
        <color indexed="10"/>
      </right>
      <top/>
      <bottom/>
      <diagonal/>
    </border>
    <border>
      <left style="thin">
        <color indexed="64"/>
      </left>
      <right style="thin">
        <color indexed="64"/>
      </right>
      <top style="hair">
        <color indexed="64"/>
      </top>
      <bottom/>
      <diagonal/>
    </border>
    <border>
      <left style="medium">
        <color indexed="64"/>
      </left>
      <right style="medium">
        <color indexed="64"/>
      </right>
      <top style="thin">
        <color indexed="64"/>
      </top>
      <bottom/>
      <diagonal/>
    </border>
    <border>
      <left style="medium">
        <color indexed="10"/>
      </left>
      <right style="thin">
        <color indexed="64"/>
      </right>
      <top style="thin">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10"/>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10"/>
      </right>
      <top style="thin">
        <color indexed="64"/>
      </top>
      <bottom style="double">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diagonalDown="1">
      <left style="medium">
        <color indexed="64"/>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rgb="FFFFFF00"/>
      </left>
      <right style="medium">
        <color rgb="FFFFFF00"/>
      </right>
      <top style="medium">
        <color rgb="FFFFFF00"/>
      </top>
      <bottom style="double">
        <color indexed="64"/>
      </bottom>
      <diagonal/>
    </border>
    <border>
      <left style="medium">
        <color rgb="FFFFFF00"/>
      </left>
      <right style="medium">
        <color rgb="FFFFFF00"/>
      </right>
      <top/>
      <bottom style="thin">
        <color indexed="64"/>
      </bottom>
      <diagonal/>
    </border>
    <border>
      <left style="medium">
        <color rgb="FFFFFF00"/>
      </left>
      <right style="medium">
        <color rgb="FFFFFF00"/>
      </right>
      <top style="double">
        <color indexed="64"/>
      </top>
      <bottom style="medium">
        <color indexed="64"/>
      </bottom>
      <diagonal/>
    </border>
    <border>
      <left style="medium">
        <color rgb="FFFFFF00"/>
      </left>
      <right style="medium">
        <color rgb="FFFFFF00"/>
      </right>
      <top style="medium">
        <color indexed="64"/>
      </top>
      <bottom style="thin">
        <color indexed="64"/>
      </bottom>
      <diagonal/>
    </border>
    <border>
      <left style="medium">
        <color rgb="FFFFFF00"/>
      </left>
      <right style="medium">
        <color rgb="FFFFFF00"/>
      </right>
      <top style="thin">
        <color indexed="64"/>
      </top>
      <bottom style="medium">
        <color indexed="64"/>
      </bottom>
      <diagonal/>
    </border>
    <border>
      <left style="medium">
        <color rgb="FFFFFF00"/>
      </left>
      <right style="medium">
        <color rgb="FFFFFF00"/>
      </right>
      <top/>
      <bottom style="medium">
        <color rgb="FFFFFF00"/>
      </bottom>
      <diagonal/>
    </border>
    <border>
      <left style="medium">
        <color rgb="FFFFFF00"/>
      </left>
      <right style="medium">
        <color rgb="FFFFFF00"/>
      </right>
      <top/>
      <bottom/>
      <diagonal/>
    </border>
    <border>
      <left style="medium">
        <color rgb="FFFFFF00"/>
      </left>
      <right style="medium">
        <color rgb="FFFFFF00"/>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s>
  <cellStyleXfs count="4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25" fillId="0" borderId="0">
      <alignment vertical="center"/>
    </xf>
    <xf numFmtId="0" fontId="6" fillId="0" borderId="0"/>
    <xf numFmtId="0" fontId="18" fillId="4" borderId="0" applyNumberFormat="0" applyBorder="0" applyAlignment="0" applyProtection="0">
      <alignment vertical="center"/>
    </xf>
  </cellStyleXfs>
  <cellXfs count="258">
    <xf numFmtId="0" fontId="0" fillId="0" borderId="0" xfId="0">
      <alignment vertical="center"/>
    </xf>
    <xf numFmtId="0" fontId="20" fillId="0" borderId="0" xfId="43" applyFont="1"/>
    <xf numFmtId="0" fontId="22" fillId="24" borderId="10" xfId="43" applyFont="1" applyFill="1" applyBorder="1" applyAlignment="1">
      <alignment horizontal="center" vertical="center" wrapText="1"/>
    </xf>
    <xf numFmtId="0" fontId="20" fillId="0" borderId="11" xfId="43" applyFont="1" applyFill="1" applyBorder="1" applyAlignment="1">
      <alignment vertical="top" shrinkToFit="1"/>
    </xf>
    <xf numFmtId="0" fontId="20" fillId="0" borderId="12" xfId="43" applyFont="1" applyFill="1" applyBorder="1" applyAlignment="1">
      <alignment vertical="top" shrinkToFit="1"/>
    </xf>
    <xf numFmtId="0" fontId="24" fillId="0" borderId="0" xfId="43" applyFont="1" applyBorder="1" applyAlignment="1">
      <alignment horizontal="left" vertical="top" wrapText="1"/>
    </xf>
    <xf numFmtId="0" fontId="20" fillId="0" borderId="0" xfId="43" applyFont="1" applyFill="1" applyAlignment="1">
      <alignment vertical="center"/>
    </xf>
    <xf numFmtId="0" fontId="22" fillId="0" borderId="0" xfId="43" applyFont="1" applyBorder="1" applyAlignment="1">
      <alignment horizontal="left"/>
    </xf>
    <xf numFmtId="177" fontId="22" fillId="0" borderId="0" xfId="43" applyNumberFormat="1" applyFont="1" applyBorder="1" applyAlignment="1">
      <alignment horizontal="right" vertical="center" wrapText="1"/>
    </xf>
    <xf numFmtId="0" fontId="22" fillId="24" borderId="10" xfId="43" applyFont="1" applyFill="1" applyBorder="1" applyAlignment="1">
      <alignment horizontal="left" vertical="center" wrapText="1"/>
    </xf>
    <xf numFmtId="0" fontId="20" fillId="0" borderId="0" xfId="43" applyFont="1" applyAlignment="1"/>
    <xf numFmtId="0" fontId="26" fillId="0" borderId="0" xfId="0" applyFont="1" applyBorder="1" applyAlignment="1">
      <alignment horizontal="center" vertical="center"/>
    </xf>
    <xf numFmtId="0" fontId="27" fillId="0" borderId="0" xfId="0" applyFont="1">
      <alignment vertical="center"/>
    </xf>
    <xf numFmtId="0" fontId="27" fillId="0" borderId="0" xfId="0" applyFont="1" applyAlignment="1">
      <alignment horizontal="center" vertical="center"/>
    </xf>
    <xf numFmtId="0" fontId="27" fillId="0" borderId="0" xfId="0" applyFont="1" applyAlignment="1">
      <alignment vertical="center"/>
    </xf>
    <xf numFmtId="0" fontId="27" fillId="0" borderId="21" xfId="0" applyFont="1" applyBorder="1" applyAlignment="1">
      <alignment horizontal="left" vertical="center" shrinkToFit="1"/>
    </xf>
    <xf numFmtId="0" fontId="27" fillId="0" borderId="22" xfId="0" applyFont="1" applyBorder="1" applyAlignment="1">
      <alignment horizontal="left" vertical="center" shrinkToFit="1"/>
    </xf>
    <xf numFmtId="0" fontId="27" fillId="0" borderId="0" xfId="0" applyFont="1" applyBorder="1">
      <alignment vertical="center"/>
    </xf>
    <xf numFmtId="38" fontId="27" fillId="0" borderId="23" xfId="33" applyFont="1" applyBorder="1" applyAlignment="1">
      <alignment horizontal="center" vertical="center"/>
    </xf>
    <xf numFmtId="38" fontId="27" fillId="0" borderId="24" xfId="33" applyFont="1" applyBorder="1" applyAlignment="1">
      <alignment horizontal="center" vertical="center"/>
    </xf>
    <xf numFmtId="38" fontId="27" fillId="25" borderId="25" xfId="33" applyFont="1" applyFill="1" applyBorder="1" applyAlignment="1">
      <alignment horizontal="center" vertical="center"/>
    </xf>
    <xf numFmtId="38" fontId="27" fillId="0" borderId="26" xfId="33" applyFont="1" applyBorder="1" applyAlignment="1">
      <alignment horizontal="center" vertical="center"/>
    </xf>
    <xf numFmtId="38" fontId="27" fillId="0" borderId="27" xfId="33" applyFont="1" applyBorder="1" applyAlignment="1">
      <alignment horizontal="center" vertical="center"/>
    </xf>
    <xf numFmtId="38" fontId="27" fillId="0" borderId="28" xfId="33" applyFont="1" applyBorder="1" applyAlignment="1">
      <alignment horizontal="center" vertical="center"/>
    </xf>
    <xf numFmtId="38" fontId="27" fillId="0" borderId="29" xfId="33" applyFont="1" applyBorder="1" applyAlignment="1">
      <alignment horizontal="center" vertical="center"/>
    </xf>
    <xf numFmtId="38" fontId="27" fillId="0" borderId="30" xfId="33" applyFont="1" applyFill="1" applyBorder="1" applyAlignment="1">
      <alignment horizontal="left" vertical="center" shrinkToFit="1"/>
    </xf>
    <xf numFmtId="38" fontId="27" fillId="0" borderId="31" xfId="33" applyFont="1" applyFill="1" applyBorder="1" applyAlignment="1">
      <alignment horizontal="right" vertical="center" wrapText="1"/>
    </xf>
    <xf numFmtId="38" fontId="27" fillId="0" borderId="32" xfId="33" applyFont="1" applyBorder="1">
      <alignment vertical="center"/>
    </xf>
    <xf numFmtId="38" fontId="27" fillId="0" borderId="33" xfId="33" applyFont="1" applyBorder="1">
      <alignment vertical="center"/>
    </xf>
    <xf numFmtId="38" fontId="27" fillId="25" borderId="34" xfId="33" applyFont="1" applyFill="1" applyBorder="1" applyAlignment="1">
      <alignment horizontal="center" vertical="center"/>
    </xf>
    <xf numFmtId="38" fontId="27" fillId="0" borderId="20" xfId="33" applyFont="1" applyBorder="1" applyAlignment="1">
      <alignment vertical="center"/>
    </xf>
    <xf numFmtId="38" fontId="27" fillId="0" borderId="35" xfId="33" applyFont="1" applyBorder="1">
      <alignment vertical="center"/>
    </xf>
    <xf numFmtId="38" fontId="27" fillId="0" borderId="15" xfId="33" applyFont="1" applyBorder="1">
      <alignment vertical="center"/>
    </xf>
    <xf numFmtId="38" fontId="27" fillId="0" borderId="36" xfId="33" applyFont="1" applyBorder="1">
      <alignment vertical="center"/>
    </xf>
    <xf numFmtId="38" fontId="27" fillId="0" borderId="37" xfId="33" applyFont="1" applyFill="1" applyBorder="1" applyAlignment="1">
      <alignment horizontal="left" vertical="center" shrinkToFit="1"/>
    </xf>
    <xf numFmtId="38" fontId="27" fillId="0" borderId="38" xfId="33" applyFont="1" applyFill="1" applyBorder="1" applyAlignment="1">
      <alignment horizontal="right" vertical="center" wrapText="1"/>
    </xf>
    <xf numFmtId="38" fontId="27" fillId="0" borderId="22" xfId="33" applyFont="1" applyBorder="1">
      <alignment vertical="center"/>
    </xf>
    <xf numFmtId="38" fontId="27" fillId="25" borderId="39" xfId="33" applyFont="1" applyFill="1" applyBorder="1" applyAlignment="1">
      <alignment horizontal="center" vertical="center"/>
    </xf>
    <xf numFmtId="38" fontId="27" fillId="0" borderId="37" xfId="33" applyFont="1" applyBorder="1" applyAlignment="1">
      <alignment horizontal="left" vertical="center" shrinkToFit="1"/>
    </xf>
    <xf numFmtId="38" fontId="27" fillId="0" borderId="40" xfId="33" applyFont="1" applyBorder="1" applyAlignment="1">
      <alignment horizontal="left" vertical="center" shrinkToFit="1"/>
    </xf>
    <xf numFmtId="38" fontId="27" fillId="0" borderId="30" xfId="33" applyFont="1" applyBorder="1" applyAlignment="1">
      <alignment horizontal="left" vertical="center" shrinkToFit="1"/>
    </xf>
    <xf numFmtId="38" fontId="27" fillId="0" borderId="41" xfId="33" applyFont="1" applyBorder="1">
      <alignment vertical="center"/>
    </xf>
    <xf numFmtId="38" fontId="27" fillId="25" borderId="42" xfId="33" applyFont="1" applyFill="1" applyBorder="1" applyAlignment="1">
      <alignment horizontal="center" vertical="center"/>
    </xf>
    <xf numFmtId="38" fontId="27" fillId="25" borderId="0" xfId="33" applyFont="1" applyFill="1" applyBorder="1" applyAlignment="1">
      <alignment vertical="center"/>
    </xf>
    <xf numFmtId="38" fontId="27" fillId="0" borderId="43" xfId="33" applyFont="1" applyBorder="1">
      <alignment vertical="center"/>
    </xf>
    <xf numFmtId="38" fontId="27" fillId="0" borderId="44" xfId="33" applyFont="1" applyBorder="1">
      <alignment vertical="center"/>
    </xf>
    <xf numFmtId="38" fontId="27" fillId="0" borderId="45" xfId="33" applyFont="1" applyBorder="1">
      <alignment vertical="center"/>
    </xf>
    <xf numFmtId="38" fontId="27" fillId="0" borderId="46" xfId="33" applyFont="1" applyBorder="1" applyAlignment="1">
      <alignment horizontal="center" vertical="center"/>
    </xf>
    <xf numFmtId="38" fontId="27" fillId="0" borderId="47" xfId="33" applyFont="1" applyBorder="1" applyAlignment="1">
      <alignment vertical="center"/>
    </xf>
    <xf numFmtId="38" fontId="27" fillId="0" borderId="48" xfId="33" applyFont="1" applyBorder="1">
      <alignment vertical="center"/>
    </xf>
    <xf numFmtId="38" fontId="27" fillId="0" borderId="49" xfId="33" applyFont="1" applyBorder="1">
      <alignment vertical="center"/>
    </xf>
    <xf numFmtId="38" fontId="27" fillId="0" borderId="50" xfId="33" applyFont="1" applyBorder="1">
      <alignment vertical="center"/>
    </xf>
    <xf numFmtId="0" fontId="28" fillId="0" borderId="0" xfId="0" applyFont="1" applyAlignment="1">
      <alignment vertical="center"/>
    </xf>
    <xf numFmtId="38" fontId="27" fillId="0" borderId="21" xfId="33" applyFont="1" applyBorder="1" applyAlignment="1">
      <alignment horizontal="left" vertical="center" shrinkToFit="1"/>
    </xf>
    <xf numFmtId="38" fontId="27" fillId="0" borderId="21" xfId="33" applyFont="1" applyBorder="1" applyAlignment="1">
      <alignment horizontal="right" vertical="center" wrapText="1"/>
    </xf>
    <xf numFmtId="38" fontId="27" fillId="0" borderId="51" xfId="33" applyFont="1" applyBorder="1">
      <alignment vertical="center"/>
    </xf>
    <xf numFmtId="38" fontId="27" fillId="0" borderId="52" xfId="33" applyFont="1" applyBorder="1">
      <alignment vertical="center"/>
    </xf>
    <xf numFmtId="38" fontId="27" fillId="0" borderId="53" xfId="33" applyFont="1" applyBorder="1" applyAlignment="1">
      <alignment horizontal="center" vertical="center"/>
    </xf>
    <xf numFmtId="38" fontId="27" fillId="0" borderId="54" xfId="33" applyFont="1" applyBorder="1" applyAlignment="1">
      <alignment vertical="center"/>
    </xf>
    <xf numFmtId="38" fontId="27" fillId="0" borderId="55" xfId="33" applyFont="1" applyBorder="1">
      <alignment vertical="center"/>
    </xf>
    <xf numFmtId="38" fontId="27" fillId="0" borderId="56" xfId="33" applyFont="1" applyBorder="1">
      <alignment vertical="center"/>
    </xf>
    <xf numFmtId="38" fontId="27" fillId="0" borderId="57" xfId="33" applyFont="1" applyBorder="1">
      <alignment vertical="center"/>
    </xf>
    <xf numFmtId="38" fontId="27" fillId="0" borderId="41" xfId="33" applyFont="1" applyBorder="1" applyAlignment="1">
      <alignment horizontal="left" vertical="center" shrinkToFit="1"/>
    </xf>
    <xf numFmtId="38" fontId="27" fillId="0" borderId="58" xfId="33" applyFont="1" applyBorder="1" applyAlignment="1">
      <alignment horizontal="right" vertical="center" wrapText="1"/>
    </xf>
    <xf numFmtId="38" fontId="27" fillId="0" borderId="59" xfId="33" applyFont="1" applyBorder="1">
      <alignment vertical="center"/>
    </xf>
    <xf numFmtId="38" fontId="27" fillId="0" borderId="60" xfId="33" applyFont="1" applyBorder="1" applyAlignment="1">
      <alignment horizontal="center" vertical="center"/>
    </xf>
    <xf numFmtId="38" fontId="27" fillId="0" borderId="61" xfId="33" applyFont="1" applyBorder="1" applyAlignment="1">
      <alignment vertical="center"/>
    </xf>
    <xf numFmtId="38" fontId="27" fillId="0" borderId="62" xfId="33" applyFont="1" applyBorder="1">
      <alignment vertical="center"/>
    </xf>
    <xf numFmtId="38" fontId="27" fillId="0" borderId="63" xfId="33" applyFont="1" applyBorder="1">
      <alignment vertical="center"/>
    </xf>
    <xf numFmtId="38" fontId="27" fillId="0" borderId="64" xfId="33" applyFont="1" applyBorder="1">
      <alignment vertical="center"/>
    </xf>
    <xf numFmtId="38" fontId="27" fillId="0" borderId="65" xfId="33" applyFont="1" applyBorder="1">
      <alignment vertical="center"/>
    </xf>
    <xf numFmtId="38" fontId="27" fillId="0" borderId="66" xfId="33" applyFont="1" applyBorder="1">
      <alignment vertical="center"/>
    </xf>
    <xf numFmtId="38" fontId="27" fillId="0" borderId="67" xfId="33" applyFont="1" applyBorder="1" applyAlignment="1">
      <alignment horizontal="center" vertical="center"/>
    </xf>
    <xf numFmtId="38" fontId="27" fillId="0" borderId="68" xfId="33" applyFont="1" applyBorder="1" applyAlignment="1">
      <alignment vertical="center"/>
    </xf>
    <xf numFmtId="38" fontId="27" fillId="0" borderId="69" xfId="33" applyFont="1" applyBorder="1">
      <alignment vertical="center"/>
    </xf>
    <xf numFmtId="38" fontId="27" fillId="0" borderId="70" xfId="33" applyFont="1" applyBorder="1">
      <alignment vertical="center"/>
    </xf>
    <xf numFmtId="38" fontId="27" fillId="0" borderId="71" xfId="33" applyFont="1" applyBorder="1">
      <alignment vertical="center"/>
    </xf>
    <xf numFmtId="0" fontId="27" fillId="0" borderId="0" xfId="0" applyFont="1" applyAlignment="1">
      <alignment horizontal="right" vertical="center"/>
    </xf>
    <xf numFmtId="38" fontId="27" fillId="0" borderId="0" xfId="0" applyNumberFormat="1" applyFont="1">
      <alignment vertical="center"/>
    </xf>
    <xf numFmtId="38" fontId="27" fillId="0" borderId="135" xfId="33" applyFont="1" applyBorder="1" applyAlignment="1">
      <alignment horizontal="center" vertical="center"/>
    </xf>
    <xf numFmtId="38" fontId="27" fillId="0" borderId="136" xfId="33" applyFont="1" applyBorder="1">
      <alignment vertical="center"/>
    </xf>
    <xf numFmtId="38" fontId="27" fillId="0" borderId="137" xfId="33" applyFont="1" applyBorder="1">
      <alignment vertical="center"/>
    </xf>
    <xf numFmtId="38" fontId="27" fillId="0" borderId="138" xfId="33" applyFont="1" applyBorder="1">
      <alignment vertical="center"/>
    </xf>
    <xf numFmtId="38" fontId="27" fillId="0" borderId="139" xfId="33" applyFont="1" applyBorder="1">
      <alignment vertical="center"/>
    </xf>
    <xf numFmtId="38" fontId="27" fillId="0" borderId="140" xfId="33" applyFont="1" applyBorder="1">
      <alignment vertical="center"/>
    </xf>
    <xf numFmtId="2" fontId="27" fillId="0" borderId="0" xfId="0" applyNumberFormat="1" applyFont="1">
      <alignment vertical="center"/>
    </xf>
    <xf numFmtId="38" fontId="27" fillId="0" borderId="19" xfId="33" applyFont="1" applyBorder="1">
      <alignment vertical="center"/>
    </xf>
    <xf numFmtId="38" fontId="27" fillId="0" borderId="18" xfId="33" applyFont="1" applyBorder="1">
      <alignment vertical="center"/>
    </xf>
    <xf numFmtId="38" fontId="27" fillId="0" borderId="141" xfId="33" applyFont="1" applyBorder="1">
      <alignment vertical="center"/>
    </xf>
    <xf numFmtId="38" fontId="27" fillId="0" borderId="72" xfId="33" applyFont="1" applyBorder="1">
      <alignment vertical="center"/>
    </xf>
    <xf numFmtId="38" fontId="27" fillId="0" borderId="73" xfId="33" applyFont="1" applyFill="1" applyBorder="1" applyAlignment="1">
      <alignment horizontal="right" vertical="center" wrapText="1"/>
    </xf>
    <xf numFmtId="38" fontId="27" fillId="0" borderId="74" xfId="33" applyFont="1" applyBorder="1">
      <alignment vertical="center"/>
    </xf>
    <xf numFmtId="38" fontId="27" fillId="25" borderId="75" xfId="33" applyFont="1" applyFill="1" applyBorder="1" applyAlignment="1">
      <alignment horizontal="center" vertical="center"/>
    </xf>
    <xf numFmtId="38" fontId="27" fillId="0" borderId="76" xfId="33" applyFont="1" applyBorder="1">
      <alignment vertical="center"/>
    </xf>
    <xf numFmtId="38" fontId="27" fillId="25" borderId="77" xfId="33" applyFont="1" applyFill="1" applyBorder="1" applyAlignment="1">
      <alignment vertical="center"/>
    </xf>
    <xf numFmtId="38" fontId="27" fillId="0" borderId="78" xfId="33" applyFont="1" applyBorder="1">
      <alignment vertical="center"/>
    </xf>
    <xf numFmtId="38" fontId="27" fillId="0" borderId="79" xfId="33" applyFont="1" applyBorder="1">
      <alignment vertical="center"/>
    </xf>
    <xf numFmtId="38" fontId="27" fillId="0" borderId="142" xfId="33" applyFont="1" applyBorder="1">
      <alignment vertical="center"/>
    </xf>
    <xf numFmtId="38" fontId="27" fillId="0" borderId="80" xfId="33" applyFont="1" applyBorder="1">
      <alignment vertical="center"/>
    </xf>
    <xf numFmtId="0" fontId="27" fillId="0" borderId="22" xfId="0" applyFont="1" applyFill="1" applyBorder="1" applyAlignment="1">
      <alignment horizontal="left" vertical="center" shrinkToFit="1"/>
    </xf>
    <xf numFmtId="180" fontId="29" fillId="26" borderId="81" xfId="0" applyNumberFormat="1" applyFont="1" applyFill="1" applyBorder="1" applyAlignment="1">
      <alignment vertical="center" wrapText="1"/>
    </xf>
    <xf numFmtId="38" fontId="27" fillId="0" borderId="82" xfId="33" applyFont="1" applyFill="1" applyBorder="1" applyAlignment="1">
      <alignment horizontal="right" vertical="center" wrapText="1"/>
    </xf>
    <xf numFmtId="38" fontId="27" fillId="0" borderId="83" xfId="33" applyFont="1" applyFill="1" applyBorder="1" applyAlignment="1">
      <alignment horizontal="right" vertical="center" wrapText="1"/>
    </xf>
    <xf numFmtId="180" fontId="27" fillId="0" borderId="81" xfId="0" applyNumberFormat="1" applyFont="1" applyFill="1" applyBorder="1" applyAlignment="1">
      <alignment vertical="center" wrapText="1"/>
    </xf>
    <xf numFmtId="0" fontId="27" fillId="0" borderId="84" xfId="0" applyFont="1" applyFill="1" applyBorder="1" applyAlignment="1">
      <alignment horizontal="center" vertical="center" wrapText="1"/>
    </xf>
    <xf numFmtId="38" fontId="27" fillId="0" borderId="85" xfId="33" applyFont="1" applyFill="1" applyBorder="1" applyAlignment="1">
      <alignment horizontal="right" vertical="center" wrapText="1"/>
    </xf>
    <xf numFmtId="38" fontId="27" fillId="27" borderId="86" xfId="33" applyFont="1" applyFill="1" applyBorder="1" applyAlignment="1">
      <alignment horizontal="right" vertical="center" wrapText="1"/>
    </xf>
    <xf numFmtId="38" fontId="27" fillId="27" borderId="87" xfId="33" applyFont="1" applyFill="1" applyBorder="1" applyAlignment="1">
      <alignment horizontal="right" vertical="center" wrapText="1"/>
    </xf>
    <xf numFmtId="38" fontId="27" fillId="27" borderId="44" xfId="33" applyFont="1" applyFill="1" applyBorder="1" applyAlignment="1">
      <alignment horizontal="left" vertical="center" shrinkToFit="1"/>
    </xf>
    <xf numFmtId="38" fontId="27" fillId="27" borderId="88" xfId="33" applyNumberFormat="1" applyFont="1" applyFill="1" applyBorder="1" applyAlignment="1">
      <alignment horizontal="right" vertical="center" wrapText="1" shrinkToFit="1"/>
    </xf>
    <xf numFmtId="38" fontId="27" fillId="27" borderId="89" xfId="33" applyNumberFormat="1" applyFont="1" applyFill="1" applyBorder="1" applyAlignment="1">
      <alignment horizontal="right" vertical="center" wrapText="1" shrinkToFit="1"/>
    </xf>
    <xf numFmtId="38" fontId="27" fillId="27" borderId="90" xfId="33" applyNumberFormat="1" applyFont="1" applyFill="1" applyBorder="1" applyAlignment="1">
      <alignment horizontal="right" vertical="center" wrapText="1" shrinkToFit="1"/>
    </xf>
    <xf numFmtId="38" fontId="27" fillId="0" borderId="91" xfId="33" applyNumberFormat="1" applyFont="1" applyBorder="1" applyAlignment="1">
      <alignment horizontal="right" vertical="center" wrapText="1"/>
    </xf>
    <xf numFmtId="38" fontId="27" fillId="0" borderId="92" xfId="33" applyNumberFormat="1" applyFont="1" applyBorder="1" applyAlignment="1">
      <alignment horizontal="right" vertical="center" wrapText="1"/>
    </xf>
    <xf numFmtId="38" fontId="27" fillId="27" borderId="86" xfId="33" applyNumberFormat="1" applyFont="1" applyFill="1" applyBorder="1" applyAlignment="1">
      <alignment horizontal="right" vertical="center" wrapText="1"/>
    </xf>
    <xf numFmtId="38" fontId="27" fillId="27" borderId="87" xfId="33" applyNumberFormat="1" applyFont="1" applyFill="1" applyBorder="1" applyAlignment="1">
      <alignment horizontal="right" vertical="center" wrapText="1"/>
    </xf>
    <xf numFmtId="38" fontId="27" fillId="0" borderId="93" xfId="33" applyNumberFormat="1" applyFont="1" applyFill="1" applyBorder="1" applyAlignment="1">
      <alignment horizontal="right" vertical="center" wrapText="1"/>
    </xf>
    <xf numFmtId="38" fontId="27" fillId="27" borderId="65" xfId="33" applyFont="1" applyFill="1" applyBorder="1" applyAlignment="1">
      <alignment horizontal="left" vertical="center" shrinkToFit="1"/>
    </xf>
    <xf numFmtId="38" fontId="27" fillId="27" borderId="94" xfId="33" applyNumberFormat="1" applyFont="1" applyFill="1" applyBorder="1" applyAlignment="1">
      <alignment horizontal="right" vertical="center" wrapText="1" shrinkToFit="1"/>
    </xf>
    <xf numFmtId="38" fontId="27" fillId="27" borderId="95" xfId="33" applyNumberFormat="1" applyFont="1" applyFill="1" applyBorder="1" applyAlignment="1">
      <alignment horizontal="right" vertical="center" wrapText="1" shrinkToFit="1"/>
    </xf>
    <xf numFmtId="38" fontId="27" fillId="27" borderId="96" xfId="33" applyNumberFormat="1" applyFont="1" applyFill="1" applyBorder="1" applyAlignment="1">
      <alignment horizontal="right" vertical="center" wrapText="1" shrinkToFit="1"/>
    </xf>
    <xf numFmtId="178" fontId="22" fillId="24" borderId="98" xfId="43" applyNumberFormat="1" applyFont="1" applyFill="1" applyBorder="1" applyAlignment="1">
      <alignment horizontal="center" vertical="center" wrapText="1"/>
    </xf>
    <xf numFmtId="0" fontId="27" fillId="0" borderId="51" xfId="0" applyFont="1" applyFill="1" applyBorder="1" applyAlignment="1">
      <alignment horizontal="center" vertical="center" wrapText="1"/>
    </xf>
    <xf numFmtId="0" fontId="27" fillId="0" borderId="56" xfId="0" applyFont="1" applyFill="1" applyBorder="1" applyAlignment="1">
      <alignment horizontal="center" vertical="center" wrapText="1"/>
    </xf>
    <xf numFmtId="0" fontId="27" fillId="27" borderId="104" xfId="0" applyFont="1" applyFill="1" applyBorder="1" applyAlignment="1">
      <alignment horizontal="center" vertical="center" wrapText="1"/>
    </xf>
    <xf numFmtId="38" fontId="27" fillId="27" borderId="105" xfId="33" applyFont="1" applyFill="1" applyBorder="1" applyAlignment="1">
      <alignment horizontal="right" vertical="center" wrapText="1"/>
    </xf>
    <xf numFmtId="38" fontId="27" fillId="27" borderId="106" xfId="33" applyFont="1" applyFill="1" applyBorder="1" applyAlignment="1">
      <alignment horizontal="right" vertical="center" wrapText="1"/>
    </xf>
    <xf numFmtId="38" fontId="27" fillId="27" borderId="107" xfId="33" applyFont="1" applyFill="1" applyBorder="1" applyAlignment="1">
      <alignment horizontal="right" vertical="center" wrapText="1"/>
    </xf>
    <xf numFmtId="38" fontId="27" fillId="27" borderId="93" xfId="33" applyFont="1" applyFill="1" applyBorder="1" applyAlignment="1">
      <alignment horizontal="right" vertical="center" wrapText="1"/>
    </xf>
    <xf numFmtId="38" fontId="27" fillId="27" borderId="108" xfId="33" applyNumberFormat="1" applyFont="1" applyFill="1" applyBorder="1" applyAlignment="1">
      <alignment horizontal="right" vertical="center" wrapText="1"/>
    </xf>
    <xf numFmtId="38" fontId="27" fillId="0" borderId="109" xfId="0" applyNumberFormat="1" applyFont="1" applyFill="1" applyBorder="1">
      <alignment vertical="center"/>
    </xf>
    <xf numFmtId="38" fontId="29" fillId="26" borderId="110" xfId="33" applyFont="1" applyFill="1" applyBorder="1" applyAlignment="1">
      <alignment horizontal="right" vertical="center" wrapText="1"/>
    </xf>
    <xf numFmtId="38" fontId="27" fillId="0" borderId="111" xfId="0" applyNumberFormat="1" applyFont="1" applyFill="1" applyBorder="1">
      <alignment vertical="center"/>
    </xf>
    <xf numFmtId="38" fontId="29" fillId="26" borderId="112" xfId="33" applyFont="1" applyFill="1" applyBorder="1" applyAlignment="1">
      <alignment horizontal="right" vertical="center" wrapText="1"/>
    </xf>
    <xf numFmtId="38" fontId="27" fillId="27" borderId="86" xfId="0" applyNumberFormat="1" applyFont="1" applyFill="1" applyBorder="1">
      <alignment vertical="center"/>
    </xf>
    <xf numFmtId="38" fontId="29" fillId="26" borderId="93" xfId="33" applyFont="1" applyFill="1" applyBorder="1" applyAlignment="1">
      <alignment horizontal="right" vertical="center" wrapText="1"/>
    </xf>
    <xf numFmtId="38" fontId="29" fillId="27" borderId="90" xfId="33" applyNumberFormat="1" applyFont="1" applyFill="1" applyBorder="1" applyAlignment="1">
      <alignment horizontal="right" vertical="center" wrapText="1" shrinkToFit="1"/>
    </xf>
    <xf numFmtId="38" fontId="27" fillId="0" borderId="91" xfId="33" applyNumberFormat="1" applyFont="1" applyFill="1" applyBorder="1" applyAlignment="1">
      <alignment horizontal="right" vertical="center" wrapText="1"/>
    </xf>
    <xf numFmtId="38" fontId="29" fillId="26" borderId="108" xfId="33" applyNumberFormat="1" applyFont="1" applyFill="1" applyBorder="1" applyAlignment="1">
      <alignment horizontal="right" vertical="center" wrapText="1"/>
    </xf>
    <xf numFmtId="38" fontId="27" fillId="0" borderId="86" xfId="33" applyNumberFormat="1" applyFont="1" applyFill="1" applyBorder="1" applyAlignment="1">
      <alignment horizontal="right" vertical="center" wrapText="1"/>
    </xf>
    <xf numFmtId="38" fontId="29" fillId="26" borderId="93" xfId="33" applyNumberFormat="1" applyFont="1" applyFill="1" applyBorder="1" applyAlignment="1">
      <alignment horizontal="right" vertical="center" wrapText="1"/>
    </xf>
    <xf numFmtId="38" fontId="29" fillId="27" borderId="96" xfId="33" applyNumberFormat="1" applyFont="1" applyFill="1" applyBorder="1" applyAlignment="1">
      <alignment horizontal="right" vertical="center" wrapText="1" shrinkToFit="1"/>
    </xf>
    <xf numFmtId="0" fontId="29" fillId="26" borderId="113" xfId="0" applyFont="1" applyFill="1" applyBorder="1" applyAlignment="1">
      <alignment horizontal="center" vertical="center" wrapText="1"/>
    </xf>
    <xf numFmtId="38" fontId="27" fillId="0" borderId="28" xfId="33" applyFont="1" applyBorder="1" applyAlignment="1">
      <alignment horizontal="center" vertical="center" wrapText="1"/>
    </xf>
    <xf numFmtId="38" fontId="27" fillId="27" borderId="114" xfId="33" applyFont="1" applyFill="1" applyBorder="1" applyAlignment="1">
      <alignment horizontal="left" vertical="center" shrinkToFit="1"/>
    </xf>
    <xf numFmtId="38" fontId="27" fillId="27" borderId="115" xfId="33" applyNumberFormat="1" applyFont="1" applyFill="1" applyBorder="1" applyAlignment="1">
      <alignment horizontal="right" vertical="center" wrapText="1" shrinkToFit="1"/>
    </xf>
    <xf numFmtId="38" fontId="27" fillId="27" borderId="116" xfId="33" applyNumberFormat="1" applyFont="1" applyFill="1" applyBorder="1" applyAlignment="1">
      <alignment horizontal="right" vertical="center" wrapText="1" shrinkToFit="1"/>
    </xf>
    <xf numFmtId="38" fontId="27" fillId="27" borderId="81" xfId="33" applyNumberFormat="1" applyFont="1" applyFill="1" applyBorder="1" applyAlignment="1">
      <alignment horizontal="right" vertical="center" wrapText="1" shrinkToFit="1"/>
    </xf>
    <xf numFmtId="38" fontId="27" fillId="0" borderId="117" xfId="33" applyNumberFormat="1" applyFont="1" applyFill="1" applyBorder="1" applyAlignment="1">
      <alignment horizontal="right" vertical="center" wrapText="1" shrinkToFit="1"/>
    </xf>
    <xf numFmtId="38" fontId="29" fillId="0" borderId="0" xfId="33" applyNumberFormat="1" applyFont="1" applyFill="1" applyBorder="1" applyAlignment="1">
      <alignment horizontal="right" vertical="center" wrapText="1" shrinkToFit="1"/>
    </xf>
    <xf numFmtId="0" fontId="32" fillId="0" borderId="92" xfId="0" applyFont="1" applyBorder="1" applyAlignment="1">
      <alignment horizontal="center" vertical="center"/>
    </xf>
    <xf numFmtId="0" fontId="23" fillId="0" borderId="15" xfId="43" applyFont="1" applyFill="1" applyBorder="1" applyAlignment="1">
      <alignment vertical="center" wrapText="1"/>
    </xf>
    <xf numFmtId="0" fontId="23" fillId="0" borderId="14" xfId="43" applyFont="1" applyFill="1" applyBorder="1" applyAlignment="1">
      <alignment vertical="center" wrapText="1"/>
    </xf>
    <xf numFmtId="0" fontId="23" fillId="0" borderId="13" xfId="43" applyFont="1" applyFill="1" applyBorder="1" applyAlignment="1">
      <alignment horizontal="center" vertical="center" wrapText="1"/>
    </xf>
    <xf numFmtId="0" fontId="22" fillId="0" borderId="11" xfId="43" applyFont="1" applyBorder="1" applyAlignment="1">
      <alignment horizontal="left" vertical="center" shrinkToFit="1"/>
    </xf>
    <xf numFmtId="0" fontId="22" fillId="0" borderId="12" xfId="43" applyFont="1" applyBorder="1" applyAlignment="1">
      <alignment horizontal="left" vertical="center" shrinkToFit="1"/>
    </xf>
    <xf numFmtId="0" fontId="23" fillId="0" borderId="11" xfId="43" applyFont="1" applyFill="1" applyBorder="1" applyAlignment="1">
      <alignment vertical="center" wrapText="1"/>
    </xf>
    <xf numFmtId="0" fontId="22" fillId="0" borderId="0" xfId="43" applyFont="1" applyBorder="1" applyAlignment="1">
      <alignment horizontal="left" vertical="center" wrapText="1"/>
    </xf>
    <xf numFmtId="181" fontId="31" fillId="0" borderId="0" xfId="0" applyNumberFormat="1" applyFont="1" applyBorder="1" applyAlignment="1">
      <alignment horizontal="right" vertical="center"/>
    </xf>
    <xf numFmtId="176" fontId="20" fillId="0" borderId="146" xfId="43" applyNumberFormat="1" applyFont="1" applyFill="1" applyBorder="1" applyAlignment="1">
      <alignment horizontal="right" vertical="center"/>
    </xf>
    <xf numFmtId="0" fontId="34" fillId="0" borderId="0" xfId="43" applyFont="1" applyAlignment="1">
      <alignment vertical="center"/>
    </xf>
    <xf numFmtId="176" fontId="20" fillId="28" borderId="146" xfId="43" applyNumberFormat="1" applyFont="1" applyFill="1" applyBorder="1" applyAlignment="1">
      <alignment horizontal="right" vertical="center"/>
    </xf>
    <xf numFmtId="176" fontId="20" fillId="28" borderId="10" xfId="43" applyNumberFormat="1" applyFont="1" applyFill="1" applyBorder="1" applyAlignment="1">
      <alignment vertical="center"/>
    </xf>
    <xf numFmtId="176" fontId="23" fillId="28" borderId="10" xfId="43" applyNumberFormat="1" applyFont="1" applyFill="1" applyBorder="1" applyAlignment="1">
      <alignment vertical="center" wrapText="1"/>
    </xf>
    <xf numFmtId="176" fontId="20" fillId="28" borderId="99" xfId="43" applyNumberFormat="1" applyFont="1" applyFill="1" applyBorder="1" applyAlignment="1">
      <alignment vertical="center"/>
    </xf>
    <xf numFmtId="176" fontId="20" fillId="28" borderId="100" xfId="43" applyNumberFormat="1" applyFont="1" applyFill="1" applyBorder="1" applyAlignment="1">
      <alignment horizontal="right" vertical="center"/>
    </xf>
    <xf numFmtId="176" fontId="20" fillId="28" borderId="99" xfId="43" applyNumberFormat="1" applyFont="1" applyFill="1" applyBorder="1" applyAlignment="1">
      <alignment horizontal="right" vertical="center"/>
    </xf>
    <xf numFmtId="0" fontId="32" fillId="0" borderId="118" xfId="0" applyFont="1" applyBorder="1" applyAlignment="1">
      <alignment horizontal="center" vertical="center"/>
    </xf>
    <xf numFmtId="0" fontId="32" fillId="0" borderId="119" xfId="0" applyFont="1" applyBorder="1" applyAlignment="1">
      <alignment horizontal="center" vertical="center"/>
    </xf>
    <xf numFmtId="0" fontId="32" fillId="0" borderId="120" xfId="0" applyFont="1" applyBorder="1" applyAlignment="1">
      <alignment horizontal="center" vertical="center"/>
    </xf>
    <xf numFmtId="180" fontId="27" fillId="0" borderId="121" xfId="0" applyNumberFormat="1" applyFont="1" applyFill="1" applyBorder="1" applyAlignment="1">
      <alignment horizontal="center" vertical="center" wrapText="1"/>
    </xf>
    <xf numFmtId="180" fontId="27" fillId="0" borderId="122" xfId="0" applyNumberFormat="1" applyFont="1" applyFill="1" applyBorder="1" applyAlignment="1">
      <alignment horizontal="center" vertical="center" wrapText="1"/>
    </xf>
    <xf numFmtId="180" fontId="27" fillId="26" borderId="121" xfId="0" applyNumberFormat="1" applyFont="1" applyFill="1" applyBorder="1" applyAlignment="1">
      <alignment horizontal="center" vertical="center" wrapText="1"/>
    </xf>
    <xf numFmtId="180" fontId="27" fillId="26" borderId="123" xfId="0" applyNumberFormat="1" applyFont="1" applyFill="1" applyBorder="1" applyAlignment="1">
      <alignment horizontal="center" vertical="center" wrapText="1"/>
    </xf>
    <xf numFmtId="0" fontId="26" fillId="0" borderId="0" xfId="0" applyFont="1" applyBorder="1" applyAlignment="1">
      <alignment horizontal="center" vertical="center"/>
    </xf>
    <xf numFmtId="0" fontId="27" fillId="0" borderId="56" xfId="0" applyFont="1" applyBorder="1" applyAlignment="1">
      <alignment vertical="center" wrapText="1"/>
    </xf>
    <xf numFmtId="0" fontId="27" fillId="0" borderId="84" xfId="0" applyFont="1" applyBorder="1" applyAlignment="1">
      <alignment vertical="center" wrapText="1"/>
    </xf>
    <xf numFmtId="0" fontId="27" fillId="0" borderId="52" xfId="0" applyFont="1" applyBorder="1" applyAlignment="1">
      <alignment vertical="center" wrapText="1"/>
    </xf>
    <xf numFmtId="0" fontId="27" fillId="0" borderId="104" xfId="0" applyFont="1" applyBorder="1" applyAlignment="1">
      <alignment vertical="center" wrapText="1"/>
    </xf>
    <xf numFmtId="0" fontId="27" fillId="0" borderId="124" xfId="0" applyFont="1" applyBorder="1" applyAlignment="1">
      <alignment vertical="center" wrapText="1"/>
    </xf>
    <xf numFmtId="0" fontId="27" fillId="0" borderId="102" xfId="0" applyFont="1" applyBorder="1" applyAlignment="1">
      <alignment vertical="center" wrapText="1"/>
    </xf>
    <xf numFmtId="0" fontId="27" fillId="0" borderId="12" xfId="0" applyFont="1" applyBorder="1" applyAlignment="1">
      <alignment vertical="center" wrapText="1"/>
    </xf>
    <xf numFmtId="0" fontId="27" fillId="0" borderId="103" xfId="0" applyFont="1" applyBorder="1" applyAlignment="1">
      <alignment vertical="center" wrapText="1"/>
    </xf>
    <xf numFmtId="0" fontId="27" fillId="0" borderId="10" xfId="0" applyFont="1" applyBorder="1" applyAlignment="1">
      <alignment vertical="center" wrapText="1"/>
    </xf>
    <xf numFmtId="0" fontId="27" fillId="0" borderId="11" xfId="0" applyFont="1" applyBorder="1" applyAlignment="1">
      <alignment vertical="center" wrapText="1"/>
    </xf>
    <xf numFmtId="0" fontId="27" fillId="0" borderId="99" xfId="0" applyFont="1" applyBorder="1" applyAlignment="1">
      <alignment vertical="center" wrapText="1"/>
    </xf>
    <xf numFmtId="0" fontId="27" fillId="0" borderId="101" xfId="0" applyFont="1" applyBorder="1" applyAlignment="1">
      <alignment vertical="center" wrapText="1"/>
    </xf>
    <xf numFmtId="0" fontId="27" fillId="0" borderId="16" xfId="0" applyFont="1" applyBorder="1" applyAlignment="1">
      <alignment vertical="center" wrapText="1"/>
    </xf>
    <xf numFmtId="0" fontId="23" fillId="0" borderId="13" xfId="43" applyFont="1" applyFill="1" applyBorder="1" applyAlignment="1">
      <alignment horizontal="center" vertical="center" wrapText="1"/>
    </xf>
    <xf numFmtId="0" fontId="23" fillId="0" borderId="10" xfId="43" applyFont="1" applyFill="1" applyBorder="1" applyAlignment="1">
      <alignment horizontal="center" vertical="center" wrapText="1"/>
    </xf>
    <xf numFmtId="0" fontId="23" fillId="28" borderId="10" xfId="43" applyFont="1" applyFill="1" applyBorder="1" applyAlignment="1">
      <alignment vertical="center" wrapText="1"/>
    </xf>
    <xf numFmtId="176" fontId="20" fillId="28" borderId="99" xfId="43" applyNumberFormat="1" applyFont="1" applyFill="1" applyBorder="1" applyAlignment="1">
      <alignment vertical="center"/>
    </xf>
    <xf numFmtId="0" fontId="22" fillId="0" borderId="0" xfId="43" applyFont="1" applyBorder="1" applyAlignment="1">
      <alignment horizontal="left" vertical="center" wrapText="1"/>
    </xf>
    <xf numFmtId="0" fontId="23" fillId="0" borderId="0" xfId="43" applyFont="1" applyFill="1" applyBorder="1" applyAlignment="1">
      <alignment horizontal="left" vertical="center" wrapText="1"/>
    </xf>
    <xf numFmtId="0" fontId="23" fillId="0" borderId="14" xfId="43" applyFont="1" applyFill="1" applyBorder="1" applyAlignment="1">
      <alignment vertical="center" wrapText="1"/>
    </xf>
    <xf numFmtId="0" fontId="23" fillId="0" borderId="17" xfId="43" applyFont="1" applyFill="1" applyBorder="1" applyAlignment="1">
      <alignment vertical="center" wrapText="1"/>
    </xf>
    <xf numFmtId="0" fontId="23" fillId="0" borderId="101" xfId="43" applyFont="1" applyFill="1" applyBorder="1" applyAlignment="1">
      <alignment vertical="center" wrapText="1"/>
    </xf>
    <xf numFmtId="176" fontId="20" fillId="0" borderId="99" xfId="43" applyNumberFormat="1" applyFont="1" applyFill="1" applyBorder="1" applyAlignment="1">
      <alignment horizontal="right" vertical="center"/>
    </xf>
    <xf numFmtId="0" fontId="23" fillId="0" borderId="15" xfId="43" applyFont="1" applyFill="1" applyBorder="1" applyAlignment="1">
      <alignment vertical="center" wrapText="1"/>
    </xf>
    <xf numFmtId="0" fontId="23" fillId="0" borderId="20" xfId="43" applyFont="1" applyFill="1" applyBorder="1" applyAlignment="1">
      <alignment vertical="center" wrapText="1"/>
    </xf>
    <xf numFmtId="0" fontId="23" fillId="0" borderId="33" xfId="43" applyFont="1" applyFill="1" applyBorder="1" applyAlignment="1">
      <alignment vertical="center" wrapText="1"/>
    </xf>
    <xf numFmtId="0" fontId="23" fillId="0" borderId="11" xfId="43" applyFont="1" applyFill="1" applyBorder="1" applyAlignment="1">
      <alignment vertical="center" wrapText="1"/>
    </xf>
    <xf numFmtId="0" fontId="23" fillId="0" borderId="102" xfId="43" applyFont="1" applyFill="1" applyBorder="1" applyAlignment="1">
      <alignment vertical="center" wrapText="1"/>
    </xf>
    <xf numFmtId="0" fontId="23" fillId="0" borderId="103" xfId="43" applyFont="1" applyFill="1" applyBorder="1" applyAlignment="1">
      <alignment vertical="center" wrapText="1"/>
    </xf>
    <xf numFmtId="0" fontId="23" fillId="0" borderId="148" xfId="43" applyFont="1" applyFill="1" applyBorder="1" applyAlignment="1">
      <alignment horizontal="center" vertical="center" wrapText="1"/>
    </xf>
    <xf numFmtId="0" fontId="23" fillId="0" borderId="98" xfId="43" applyFont="1" applyFill="1" applyBorder="1" applyAlignment="1">
      <alignment horizontal="center" vertical="center" wrapText="1"/>
    </xf>
    <xf numFmtId="0" fontId="23" fillId="28" borderId="98" xfId="43" applyFont="1" applyFill="1" applyBorder="1" applyAlignment="1">
      <alignment vertical="center" wrapText="1"/>
    </xf>
    <xf numFmtId="0" fontId="23" fillId="28" borderId="143" xfId="43" applyFont="1" applyFill="1" applyBorder="1" applyAlignment="1">
      <alignment horizontal="center" vertical="center" wrapText="1"/>
    </xf>
    <xf numFmtId="0" fontId="23" fillId="28" borderId="147" xfId="43" applyFont="1" applyFill="1" applyBorder="1" applyAlignment="1">
      <alignment horizontal="center" vertical="center" wrapText="1"/>
    </xf>
    <xf numFmtId="0" fontId="23" fillId="0" borderId="149" xfId="43" applyFont="1" applyFill="1" applyBorder="1" applyAlignment="1">
      <alignment horizontal="center" vertical="center" wrapText="1"/>
    </xf>
    <xf numFmtId="0" fontId="23" fillId="0" borderId="144" xfId="43" applyFont="1" applyFill="1" applyBorder="1" applyAlignment="1">
      <alignment horizontal="center" vertical="center" wrapText="1"/>
    </xf>
    <xf numFmtId="0" fontId="23" fillId="0" borderId="145" xfId="43" applyFont="1" applyFill="1" applyBorder="1" applyAlignment="1">
      <alignment horizontal="center" vertical="center" wrapText="1"/>
    </xf>
    <xf numFmtId="0" fontId="23" fillId="0" borderId="125" xfId="43" applyFont="1" applyFill="1" applyBorder="1" applyAlignment="1">
      <alignment horizontal="center" vertical="center" wrapText="1"/>
    </xf>
    <xf numFmtId="0" fontId="23" fillId="0" borderId="126" xfId="43" applyFont="1" applyFill="1" applyBorder="1" applyAlignment="1">
      <alignment horizontal="center" vertical="center" wrapText="1"/>
    </xf>
    <xf numFmtId="179" fontId="22" fillId="0" borderId="97" xfId="43" applyNumberFormat="1" applyFont="1" applyFill="1" applyBorder="1" applyAlignment="1">
      <alignment horizontal="center" vertical="center" wrapText="1"/>
    </xf>
    <xf numFmtId="179" fontId="22" fillId="0" borderId="113" xfId="43" applyNumberFormat="1" applyFont="1" applyFill="1" applyBorder="1" applyAlignment="1">
      <alignment horizontal="center" vertical="center" wrapText="1"/>
    </xf>
    <xf numFmtId="0" fontId="22" fillId="0" borderId="131" xfId="43" applyFont="1" applyBorder="1" applyAlignment="1">
      <alignment horizontal="left" vertical="center" wrapText="1"/>
    </xf>
    <xf numFmtId="0" fontId="22" fillId="0" borderId="132" xfId="43" applyFont="1" applyBorder="1" applyAlignment="1">
      <alignment horizontal="left" vertical="center" wrapText="1"/>
    </xf>
    <xf numFmtId="0" fontId="22" fillId="0" borderId="133" xfId="43" applyFont="1" applyBorder="1" applyAlignment="1">
      <alignment horizontal="left" vertical="center" wrapText="1"/>
    </xf>
    <xf numFmtId="0" fontId="22" fillId="0" borderId="134" xfId="43" applyFont="1" applyBorder="1" applyAlignment="1">
      <alignment horizontal="left" vertical="center" wrapText="1"/>
    </xf>
    <xf numFmtId="0" fontId="22" fillId="0" borderId="118" xfId="43" applyFont="1" applyBorder="1" applyAlignment="1">
      <alignment horizontal="center" vertical="center"/>
    </xf>
    <xf numFmtId="0" fontId="22" fillId="0" borderId="119" xfId="43" applyFont="1" applyBorder="1" applyAlignment="1">
      <alignment horizontal="center" vertical="center"/>
    </xf>
    <xf numFmtId="0" fontId="22" fillId="0" borderId="120" xfId="43" applyFont="1" applyBorder="1" applyAlignment="1">
      <alignment horizontal="center" vertical="center"/>
    </xf>
    <xf numFmtId="0" fontId="22" fillId="0" borderId="15" xfId="43" applyFont="1" applyBorder="1" applyAlignment="1">
      <alignment horizontal="center" vertical="center"/>
    </xf>
    <xf numFmtId="0" fontId="22" fillId="0" borderId="20" xfId="43" applyFont="1" applyBorder="1" applyAlignment="1">
      <alignment horizontal="center" vertical="center"/>
    </xf>
    <xf numFmtId="0" fontId="22" fillId="0" borderId="33" xfId="43" applyFont="1" applyBorder="1" applyAlignment="1">
      <alignment horizontal="center" vertical="center"/>
    </xf>
    <xf numFmtId="0" fontId="22" fillId="0" borderId="108" xfId="43" applyFont="1" applyBorder="1" applyAlignment="1">
      <alignment horizontal="center" vertical="center" wrapText="1"/>
    </xf>
    <xf numFmtId="0" fontId="22" fillId="0" borderId="113" xfId="43" applyFont="1" applyBorder="1" applyAlignment="1">
      <alignment horizontal="center" vertical="center" wrapText="1"/>
    </xf>
    <xf numFmtId="0" fontId="22" fillId="0" borderId="13" xfId="43" applyFont="1" applyBorder="1" applyAlignment="1">
      <alignment horizontal="distributed" vertical="center"/>
    </xf>
    <xf numFmtId="0" fontId="22" fillId="0" borderId="10" xfId="43" applyFont="1" applyBorder="1" applyAlignment="1">
      <alignment horizontal="distributed" vertical="center"/>
    </xf>
    <xf numFmtId="0" fontId="23" fillId="24" borderId="11" xfId="43" applyFont="1" applyFill="1" applyBorder="1" applyAlignment="1">
      <alignment vertical="top" wrapText="1"/>
    </xf>
    <xf numFmtId="0" fontId="23" fillId="24" borderId="102" xfId="43" applyFont="1" applyFill="1" applyBorder="1" applyAlignment="1">
      <alignment vertical="top" wrapText="1"/>
    </xf>
    <xf numFmtId="0" fontId="23" fillId="24" borderId="12" xfId="43" applyFont="1" applyFill="1" applyBorder="1" applyAlignment="1">
      <alignment vertical="top" wrapText="1"/>
    </xf>
    <xf numFmtId="0" fontId="22" fillId="0" borderId="127" xfId="43" applyFont="1" applyBorder="1" applyAlignment="1">
      <alignment horizontal="center" vertical="center" wrapText="1"/>
    </xf>
    <xf numFmtId="0" fontId="22" fillId="0" borderId="101" xfId="43" applyFont="1" applyBorder="1" applyAlignment="1">
      <alignment horizontal="center" vertical="center" wrapText="1"/>
    </xf>
    <xf numFmtId="0" fontId="22" fillId="0" borderId="117" xfId="43" applyFont="1" applyBorder="1" applyAlignment="1">
      <alignment horizontal="center" vertical="center" wrapText="1"/>
    </xf>
    <xf numFmtId="0" fontId="22" fillId="0" borderId="19" xfId="43" applyFont="1" applyBorder="1" applyAlignment="1">
      <alignment horizontal="center" vertical="center" wrapText="1"/>
    </xf>
    <xf numFmtId="0" fontId="22" fillId="0" borderId="128" xfId="43" applyFont="1" applyBorder="1" applyAlignment="1">
      <alignment horizontal="center" vertical="center" wrapText="1"/>
    </xf>
    <xf numFmtId="0" fontId="22" fillId="0" borderId="66" xfId="43" applyFont="1" applyBorder="1" applyAlignment="1">
      <alignment horizontal="center" vertical="center" wrapText="1"/>
    </xf>
    <xf numFmtId="0" fontId="22" fillId="0" borderId="11" xfId="43" applyFont="1" applyBorder="1" applyAlignment="1">
      <alignment vertical="top" wrapText="1"/>
    </xf>
    <xf numFmtId="0" fontId="22" fillId="0" borderId="102" xfId="43" applyFont="1" applyBorder="1" applyAlignment="1">
      <alignment vertical="top" wrapText="1"/>
    </xf>
    <xf numFmtId="0" fontId="22" fillId="0" borderId="103" xfId="43" applyFont="1" applyBorder="1" applyAlignment="1">
      <alignment vertical="top" wrapText="1"/>
    </xf>
    <xf numFmtId="0" fontId="22" fillId="0" borderId="11" xfId="43" applyFont="1" applyBorder="1" applyAlignment="1">
      <alignment vertical="top" shrinkToFit="1"/>
    </xf>
    <xf numFmtId="0" fontId="22" fillId="0" borderId="102" xfId="43" applyFont="1" applyBorder="1" applyAlignment="1">
      <alignment vertical="top" shrinkToFit="1"/>
    </xf>
    <xf numFmtId="0" fontId="22" fillId="0" borderId="103" xfId="43" applyFont="1" applyBorder="1" applyAlignment="1">
      <alignment vertical="top" shrinkToFit="1"/>
    </xf>
    <xf numFmtId="0" fontId="22" fillId="0" borderId="11" xfId="43" applyFont="1" applyBorder="1" applyAlignment="1">
      <alignment horizontal="left" vertical="center" shrinkToFit="1"/>
    </xf>
    <xf numFmtId="0" fontId="22" fillId="0" borderId="12" xfId="43" applyFont="1" applyBorder="1" applyAlignment="1">
      <alignment horizontal="left" vertical="center" shrinkToFit="1"/>
    </xf>
    <xf numFmtId="0" fontId="22" fillId="0" borderId="63" xfId="43" applyFont="1" applyBorder="1" applyAlignment="1">
      <alignment vertical="top" wrapText="1"/>
    </xf>
    <xf numFmtId="0" fontId="22" fillId="0" borderId="61" xfId="43" applyFont="1" applyBorder="1" applyAlignment="1">
      <alignment vertical="top" wrapText="1"/>
    </xf>
    <xf numFmtId="0" fontId="22" fillId="0" borderId="59" xfId="43" applyFont="1" applyBorder="1" applyAlignment="1">
      <alignment vertical="top" wrapText="1"/>
    </xf>
    <xf numFmtId="0" fontId="22" fillId="0" borderId="63" xfId="43" applyFont="1" applyBorder="1" applyAlignment="1">
      <alignment horizontal="left" vertical="center" shrinkToFit="1"/>
    </xf>
    <xf numFmtId="0" fontId="22" fillId="0" borderId="129" xfId="43" applyFont="1" applyBorder="1" applyAlignment="1">
      <alignment horizontal="left" vertical="center" shrinkToFit="1"/>
    </xf>
    <xf numFmtId="0" fontId="21" fillId="0" borderId="0" xfId="43" applyFont="1" applyBorder="1" applyAlignment="1">
      <alignment horizontal="center" vertical="center" wrapText="1"/>
    </xf>
    <xf numFmtId="0" fontId="22" fillId="0" borderId="51" xfId="43" applyFont="1" applyBorder="1" applyAlignment="1">
      <alignment horizontal="distributed" vertical="center"/>
    </xf>
    <xf numFmtId="0" fontId="22" fillId="0" borderId="84" xfId="43" applyFont="1" applyBorder="1" applyAlignment="1">
      <alignment horizontal="distributed" vertical="center"/>
    </xf>
    <xf numFmtId="0" fontId="23" fillId="24" borderId="52" xfId="43" applyFont="1" applyFill="1" applyBorder="1" applyAlignment="1">
      <alignment vertical="top" wrapText="1"/>
    </xf>
    <xf numFmtId="0" fontId="23" fillId="24" borderId="54" xfId="43" applyFont="1" applyFill="1" applyBorder="1" applyAlignment="1">
      <alignment vertical="top" wrapText="1"/>
    </xf>
    <xf numFmtId="0" fontId="23" fillId="24" borderId="130" xfId="43" applyFont="1" applyFill="1" applyBorder="1" applyAlignment="1">
      <alignment vertical="top"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cellStyle name="標準_ポイント算出表（阪大モデル）" xfId="43"/>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22</xdr:row>
      <xdr:rowOff>123265</xdr:rowOff>
    </xdr:from>
    <xdr:to>
      <xdr:col>3</xdr:col>
      <xdr:colOff>33618</xdr:colOff>
      <xdr:row>22</xdr:row>
      <xdr:rowOff>123265</xdr:rowOff>
    </xdr:to>
    <xdr:cxnSp macro="">
      <xdr:nvCxnSpPr>
        <xdr:cNvPr id="4" name="直線コネクタ 3"/>
        <xdr:cNvCxnSpPr/>
      </xdr:nvCxnSpPr>
      <xdr:spPr>
        <a:xfrm>
          <a:off x="1770529" y="6465794"/>
          <a:ext cx="829236"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761999</xdr:colOff>
      <xdr:row>22</xdr:row>
      <xdr:rowOff>123265</xdr:rowOff>
    </xdr:from>
    <xdr:to>
      <xdr:col>5</xdr:col>
      <xdr:colOff>0</xdr:colOff>
      <xdr:row>22</xdr:row>
      <xdr:rowOff>123265</xdr:rowOff>
    </xdr:to>
    <xdr:cxnSp macro="">
      <xdr:nvCxnSpPr>
        <xdr:cNvPr id="5" name="直線コネクタ 4"/>
        <xdr:cNvCxnSpPr/>
      </xdr:nvCxnSpPr>
      <xdr:spPr>
        <a:xfrm>
          <a:off x="3328146" y="6465794"/>
          <a:ext cx="829236"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22</xdr:row>
      <xdr:rowOff>123265</xdr:rowOff>
    </xdr:from>
    <xdr:to>
      <xdr:col>5</xdr:col>
      <xdr:colOff>112059</xdr:colOff>
      <xdr:row>22</xdr:row>
      <xdr:rowOff>123265</xdr:rowOff>
    </xdr:to>
    <xdr:cxnSp macro="">
      <xdr:nvCxnSpPr>
        <xdr:cNvPr id="10" name="直線コネクタ 9"/>
        <xdr:cNvCxnSpPr/>
      </xdr:nvCxnSpPr>
      <xdr:spPr>
        <a:xfrm>
          <a:off x="4157382" y="6465794"/>
          <a:ext cx="112059"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705971</xdr:colOff>
      <xdr:row>22</xdr:row>
      <xdr:rowOff>123265</xdr:rowOff>
    </xdr:from>
    <xdr:to>
      <xdr:col>5</xdr:col>
      <xdr:colOff>774886</xdr:colOff>
      <xdr:row>22</xdr:row>
      <xdr:rowOff>123265</xdr:rowOff>
    </xdr:to>
    <xdr:cxnSp macro="">
      <xdr:nvCxnSpPr>
        <xdr:cNvPr id="11" name="直線コネクタ 10"/>
        <xdr:cNvCxnSpPr/>
      </xdr:nvCxnSpPr>
      <xdr:spPr>
        <a:xfrm>
          <a:off x="4863353" y="6465794"/>
          <a:ext cx="6891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W30"/>
  <sheetViews>
    <sheetView view="pageBreakPreview" zoomScale="85" zoomScaleNormal="100" zoomScaleSheetLayoutView="100" workbookViewId="0">
      <selection activeCell="M4" sqref="M4"/>
    </sheetView>
  </sheetViews>
  <sheetFormatPr defaultRowHeight="13.5" x14ac:dyDescent="0.15"/>
  <cols>
    <col min="1" max="1" width="2.75" style="12" customWidth="1"/>
    <col min="2" max="2" width="20.5" style="12" bestFit="1" customWidth="1"/>
    <col min="3" max="9" width="10.375" style="12" customWidth="1"/>
    <col min="10" max="10" width="3.5" style="12" customWidth="1"/>
    <col min="11" max="11" width="10.25" style="12" bestFit="1" customWidth="1"/>
    <col min="12" max="12" width="9.25" style="12" bestFit="1" customWidth="1"/>
    <col min="13" max="15" width="9.25" style="12" customWidth="1"/>
    <col min="16" max="16" width="6.375" style="13" customWidth="1"/>
    <col min="17" max="17" width="9.125" style="14" bestFit="1" customWidth="1"/>
    <col min="18" max="18" width="11.25" style="12" customWidth="1"/>
    <col min="19" max="20" width="10.25" style="12" bestFit="1" customWidth="1"/>
    <col min="21" max="21" width="13.5" style="12" bestFit="1" customWidth="1"/>
    <col min="22" max="22" width="10.25" style="12" bestFit="1" customWidth="1"/>
    <col min="23" max="16384" width="9" style="12"/>
  </cols>
  <sheetData>
    <row r="1" spans="2:22" ht="24" customHeight="1" x14ac:dyDescent="0.15">
      <c r="B1" s="174" t="s">
        <v>23</v>
      </c>
      <c r="C1" s="174"/>
      <c r="D1" s="174"/>
      <c r="E1" s="174"/>
      <c r="F1" s="174"/>
      <c r="G1" s="174"/>
      <c r="H1" s="174"/>
      <c r="I1" s="174"/>
    </row>
    <row r="2" spans="2:22" ht="16.5" customHeight="1" thickBot="1" x14ac:dyDescent="0.2">
      <c r="B2" s="11"/>
      <c r="C2" s="11"/>
      <c r="D2" s="11"/>
      <c r="E2" s="11"/>
      <c r="F2" s="11"/>
      <c r="G2" s="11"/>
      <c r="H2" s="11"/>
      <c r="I2" s="158" t="s">
        <v>60</v>
      </c>
    </row>
    <row r="3" spans="2:22" ht="22.5" customHeight="1" x14ac:dyDescent="0.15">
      <c r="B3" s="15" t="s">
        <v>24</v>
      </c>
      <c r="C3" s="175" t="e">
        <f>#REF!</f>
        <v>#REF!</v>
      </c>
      <c r="D3" s="175"/>
      <c r="E3" s="175"/>
      <c r="F3" s="176"/>
      <c r="G3" s="177"/>
      <c r="H3" s="177"/>
      <c r="I3" s="178"/>
    </row>
    <row r="4" spans="2:22" ht="60" customHeight="1" x14ac:dyDescent="0.15">
      <c r="B4" s="16" t="s">
        <v>25</v>
      </c>
      <c r="C4" s="179" t="e">
        <f>#REF!</f>
        <v>#REF!</v>
      </c>
      <c r="D4" s="180"/>
      <c r="E4" s="180"/>
      <c r="F4" s="180"/>
      <c r="G4" s="180"/>
      <c r="H4" s="180"/>
      <c r="I4" s="181"/>
    </row>
    <row r="5" spans="2:22" ht="20.25" customHeight="1" x14ac:dyDescent="0.15">
      <c r="B5" s="16" t="s">
        <v>26</v>
      </c>
      <c r="C5" s="182" t="e">
        <f>#REF!</f>
        <v>#REF!</v>
      </c>
      <c r="D5" s="182"/>
      <c r="E5" s="182"/>
      <c r="F5" s="183"/>
      <c r="G5" s="184"/>
      <c r="H5" s="184"/>
      <c r="I5" s="185"/>
      <c r="K5" s="17"/>
      <c r="L5" s="17"/>
      <c r="M5" s="17"/>
      <c r="N5" s="17"/>
      <c r="O5" s="17"/>
      <c r="S5" s="17"/>
    </row>
    <row r="6" spans="2:22" ht="20.25" customHeight="1" thickBot="1" x14ac:dyDescent="0.2">
      <c r="B6" s="16" t="s">
        <v>6</v>
      </c>
      <c r="C6" s="186" t="e">
        <f>#REF!</f>
        <v>#REF!</v>
      </c>
      <c r="D6" s="186"/>
      <c r="E6" s="186"/>
      <c r="F6" s="187"/>
      <c r="G6" s="184"/>
      <c r="H6" s="184"/>
      <c r="I6" s="185"/>
      <c r="K6" s="17"/>
      <c r="L6" s="17"/>
      <c r="M6" s="17"/>
      <c r="N6" s="17"/>
      <c r="O6" s="17"/>
      <c r="S6" s="17"/>
    </row>
    <row r="7" spans="2:22" ht="20.25" customHeight="1" thickBot="1" x14ac:dyDescent="0.2">
      <c r="B7" s="99" t="s">
        <v>54</v>
      </c>
      <c r="C7" s="170" t="s">
        <v>55</v>
      </c>
      <c r="D7" s="171"/>
      <c r="E7" s="171"/>
      <c r="F7" s="103" t="e">
        <f>#REF!</f>
        <v>#REF!</v>
      </c>
      <c r="G7" s="172" t="s">
        <v>56</v>
      </c>
      <c r="H7" s="173"/>
      <c r="I7" s="100">
        <v>0</v>
      </c>
      <c r="K7" s="17"/>
      <c r="L7" s="17"/>
      <c r="M7" s="17"/>
      <c r="N7" s="17"/>
      <c r="O7" s="17"/>
      <c r="S7" s="17"/>
    </row>
    <row r="8" spans="2:22" ht="30.75" customHeight="1" thickBot="1" x14ac:dyDescent="0.2">
      <c r="B8" s="99" t="s">
        <v>27</v>
      </c>
      <c r="C8" s="122" t="s">
        <v>61</v>
      </c>
      <c r="D8" s="123" t="s">
        <v>61</v>
      </c>
      <c r="E8" s="123" t="s">
        <v>61</v>
      </c>
      <c r="F8" s="104" t="s">
        <v>33</v>
      </c>
      <c r="G8" s="124" t="s">
        <v>28</v>
      </c>
      <c r="H8" s="122" t="s">
        <v>62</v>
      </c>
      <c r="I8" s="142" t="s">
        <v>58</v>
      </c>
      <c r="K8" s="18" t="s">
        <v>29</v>
      </c>
      <c r="L8" s="143" t="s">
        <v>100</v>
      </c>
      <c r="M8" s="143" t="s">
        <v>101</v>
      </c>
      <c r="N8" s="143" t="s">
        <v>102</v>
      </c>
      <c r="O8" s="143" t="s">
        <v>103</v>
      </c>
      <c r="P8" s="20" t="s">
        <v>30</v>
      </c>
      <c r="Q8" s="21" t="s">
        <v>31</v>
      </c>
      <c r="R8" s="22" t="s">
        <v>32</v>
      </c>
      <c r="S8" s="23" t="s">
        <v>59</v>
      </c>
      <c r="T8" s="19" t="s">
        <v>33</v>
      </c>
      <c r="U8" s="79" t="s">
        <v>34</v>
      </c>
      <c r="V8" s="24" t="s">
        <v>30</v>
      </c>
    </row>
    <row r="9" spans="2:22" ht="20.25" customHeight="1" thickTop="1" x14ac:dyDescent="0.15">
      <c r="B9" s="25" t="s">
        <v>35</v>
      </c>
      <c r="C9" s="105"/>
      <c r="D9" s="26"/>
      <c r="E9" s="26"/>
      <c r="F9" s="26" t="e">
        <f>H9*$F$7</f>
        <v>#REF!</v>
      </c>
      <c r="G9" s="125" t="e">
        <f t="shared" ref="G9:G18" si="0">SUM(C9:F9)</f>
        <v>#REF!</v>
      </c>
      <c r="H9" s="130"/>
      <c r="I9" s="131">
        <f>H9*$I$7</f>
        <v>0</v>
      </c>
      <c r="K9" s="27" t="e">
        <f>#REF!</f>
        <v>#REF!</v>
      </c>
      <c r="L9" s="28" t="e">
        <f>ROUNDDOWN($K9*0.3*1/4,0)</f>
        <v>#REF!</v>
      </c>
      <c r="M9" s="28"/>
      <c r="N9" s="28" t="e">
        <f t="shared" ref="N9:O17" si="1">ROUNDDOWN($K9*0.3*1/3,0)</f>
        <v>#REF!</v>
      </c>
      <c r="O9" s="28" t="e">
        <f t="shared" si="1"/>
        <v>#REF!</v>
      </c>
      <c r="P9" s="29" t="e">
        <f t="shared" ref="P9:P17" si="2">IF((SUM(L9:O9)=R9),"OK","NO")</f>
        <v>#REF!</v>
      </c>
      <c r="Q9" s="30" t="e">
        <f t="shared" ref="Q9:Q17" si="3">SUM(L9:O9)</f>
        <v>#REF!</v>
      </c>
      <c r="R9" s="31" t="e">
        <f t="shared" ref="R9:R17" si="4">ROUNDDOWN(K9*0.3,0)</f>
        <v>#REF!</v>
      </c>
      <c r="S9" s="28" t="e">
        <f>ROUNDDOWN((K9*0.7)/$F$7,0)</f>
        <v>#REF!</v>
      </c>
      <c r="T9" s="32" t="e">
        <f>S9*$F$7</f>
        <v>#REF!</v>
      </c>
      <c r="U9" s="80" t="e">
        <f>SUM(L9:O9)+T9</f>
        <v>#REF!</v>
      </c>
      <c r="V9" s="33" t="e">
        <f>R9+T9</f>
        <v>#REF!</v>
      </c>
    </row>
    <row r="10" spans="2:22" ht="20.25" customHeight="1" x14ac:dyDescent="0.15">
      <c r="B10" s="34" t="s">
        <v>36</v>
      </c>
      <c r="C10" s="101"/>
      <c r="D10" s="35"/>
      <c r="E10" s="35"/>
      <c r="F10" s="35" t="e">
        <f t="shared" ref="F10:F17" si="5">H10*$F$7</f>
        <v>#REF!</v>
      </c>
      <c r="G10" s="126" t="e">
        <f t="shared" si="0"/>
        <v>#REF!</v>
      </c>
      <c r="H10" s="130"/>
      <c r="I10" s="131">
        <f t="shared" ref="I10:I17" si="6">H10*$I$7</f>
        <v>0</v>
      </c>
      <c r="K10" s="27" t="e">
        <f>#REF!</f>
        <v>#REF!</v>
      </c>
      <c r="L10" s="28" t="e">
        <f t="shared" ref="L10:L17" si="7">ROUNDDOWN($K10*0.3*1/3,0)</f>
        <v>#REF!</v>
      </c>
      <c r="M10" s="28"/>
      <c r="N10" s="28" t="e">
        <f t="shared" si="1"/>
        <v>#REF!</v>
      </c>
      <c r="O10" s="28" t="e">
        <f t="shared" si="1"/>
        <v>#REF!</v>
      </c>
      <c r="P10" s="37" t="e">
        <f t="shared" si="2"/>
        <v>#REF!</v>
      </c>
      <c r="Q10" s="30" t="e">
        <f t="shared" si="3"/>
        <v>#REF!</v>
      </c>
      <c r="R10" s="31" t="e">
        <f t="shared" si="4"/>
        <v>#REF!</v>
      </c>
      <c r="S10" s="28" t="e">
        <f t="shared" ref="S10:S16" si="8">ROUNDDOWN((K10*0.7)/$F$7,0)</f>
        <v>#REF!</v>
      </c>
      <c r="T10" s="32" t="e">
        <f t="shared" ref="T10:T17" si="9">S10*$F$7</f>
        <v>#REF!</v>
      </c>
      <c r="U10" s="80" t="e">
        <f t="shared" ref="U10:U17" si="10">SUM(L10:O10)+T10</f>
        <v>#REF!</v>
      </c>
      <c r="V10" s="33" t="e">
        <f t="shared" ref="V10:V18" si="11">R10+T10</f>
        <v>#REF!</v>
      </c>
    </row>
    <row r="11" spans="2:22" ht="20.25" customHeight="1" x14ac:dyDescent="0.15">
      <c r="B11" s="38" t="s">
        <v>37</v>
      </c>
      <c r="C11" s="101"/>
      <c r="D11" s="35"/>
      <c r="E11" s="35"/>
      <c r="F11" s="35" t="e">
        <f t="shared" si="5"/>
        <v>#REF!</v>
      </c>
      <c r="G11" s="126" t="e">
        <f t="shared" si="0"/>
        <v>#REF!</v>
      </c>
      <c r="H11" s="130"/>
      <c r="I11" s="131">
        <f t="shared" si="6"/>
        <v>0</v>
      </c>
      <c r="K11" s="27" t="e">
        <f>#REF!</f>
        <v>#REF!</v>
      </c>
      <c r="L11" s="28" t="e">
        <f t="shared" si="7"/>
        <v>#REF!</v>
      </c>
      <c r="M11" s="28"/>
      <c r="N11" s="28" t="e">
        <f t="shared" si="1"/>
        <v>#REF!</v>
      </c>
      <c r="O11" s="28" t="e">
        <f t="shared" si="1"/>
        <v>#REF!</v>
      </c>
      <c r="P11" s="37" t="e">
        <f t="shared" si="2"/>
        <v>#REF!</v>
      </c>
      <c r="Q11" s="30" t="e">
        <f t="shared" si="3"/>
        <v>#REF!</v>
      </c>
      <c r="R11" s="31" t="e">
        <f t="shared" si="4"/>
        <v>#REF!</v>
      </c>
      <c r="S11" s="28" t="e">
        <f t="shared" si="8"/>
        <v>#REF!</v>
      </c>
      <c r="T11" s="32" t="e">
        <f t="shared" si="9"/>
        <v>#REF!</v>
      </c>
      <c r="U11" s="80" t="e">
        <f t="shared" si="10"/>
        <v>#REF!</v>
      </c>
      <c r="V11" s="33" t="e">
        <f t="shared" si="11"/>
        <v>#REF!</v>
      </c>
    </row>
    <row r="12" spans="2:22" ht="20.25" customHeight="1" x14ac:dyDescent="0.15">
      <c r="B12" s="39" t="s">
        <v>38</v>
      </c>
      <c r="C12" s="101"/>
      <c r="D12" s="35"/>
      <c r="E12" s="35"/>
      <c r="F12" s="35" t="e">
        <f t="shared" si="5"/>
        <v>#REF!</v>
      </c>
      <c r="G12" s="126" t="e">
        <f t="shared" si="0"/>
        <v>#REF!</v>
      </c>
      <c r="H12" s="130"/>
      <c r="I12" s="131">
        <f t="shared" si="6"/>
        <v>0</v>
      </c>
      <c r="K12" s="36" t="e">
        <f>#REF!</f>
        <v>#REF!</v>
      </c>
      <c r="L12" s="28" t="e">
        <f t="shared" si="7"/>
        <v>#REF!</v>
      </c>
      <c r="M12" s="28"/>
      <c r="N12" s="28" t="e">
        <f t="shared" si="1"/>
        <v>#REF!</v>
      </c>
      <c r="O12" s="28" t="e">
        <f t="shared" si="1"/>
        <v>#REF!</v>
      </c>
      <c r="P12" s="37" t="e">
        <f t="shared" si="2"/>
        <v>#REF!</v>
      </c>
      <c r="Q12" s="30" t="e">
        <f t="shared" si="3"/>
        <v>#REF!</v>
      </c>
      <c r="R12" s="31" t="e">
        <f t="shared" si="4"/>
        <v>#REF!</v>
      </c>
      <c r="S12" s="28" t="e">
        <f t="shared" si="8"/>
        <v>#REF!</v>
      </c>
      <c r="T12" s="32" t="e">
        <f t="shared" si="9"/>
        <v>#REF!</v>
      </c>
      <c r="U12" s="80" t="e">
        <f t="shared" si="10"/>
        <v>#REF!</v>
      </c>
      <c r="V12" s="33" t="e">
        <f t="shared" si="11"/>
        <v>#REF!</v>
      </c>
    </row>
    <row r="13" spans="2:22" ht="20.25" customHeight="1" x14ac:dyDescent="0.15">
      <c r="B13" s="40" t="s">
        <v>39</v>
      </c>
      <c r="C13" s="101"/>
      <c r="D13" s="35"/>
      <c r="E13" s="35"/>
      <c r="F13" s="35" t="e">
        <f t="shared" si="5"/>
        <v>#REF!</v>
      </c>
      <c r="G13" s="126" t="e">
        <f t="shared" si="0"/>
        <v>#REF!</v>
      </c>
      <c r="H13" s="130"/>
      <c r="I13" s="131">
        <f t="shared" si="6"/>
        <v>0</v>
      </c>
      <c r="K13" s="36" t="e">
        <f>#REF!</f>
        <v>#REF!</v>
      </c>
      <c r="L13" s="28" t="e">
        <f t="shared" si="7"/>
        <v>#REF!</v>
      </c>
      <c r="M13" s="28"/>
      <c r="N13" s="28" t="e">
        <f t="shared" si="1"/>
        <v>#REF!</v>
      </c>
      <c r="O13" s="28" t="e">
        <f t="shared" si="1"/>
        <v>#REF!</v>
      </c>
      <c r="P13" s="37" t="e">
        <f t="shared" si="2"/>
        <v>#REF!</v>
      </c>
      <c r="Q13" s="30" t="e">
        <f t="shared" si="3"/>
        <v>#REF!</v>
      </c>
      <c r="R13" s="31" t="e">
        <f t="shared" si="4"/>
        <v>#REF!</v>
      </c>
      <c r="S13" s="28" t="e">
        <f t="shared" si="8"/>
        <v>#REF!</v>
      </c>
      <c r="T13" s="32" t="e">
        <f t="shared" si="9"/>
        <v>#REF!</v>
      </c>
      <c r="U13" s="80" t="e">
        <f t="shared" si="10"/>
        <v>#REF!</v>
      </c>
      <c r="V13" s="33" t="e">
        <f t="shared" si="11"/>
        <v>#REF!</v>
      </c>
    </row>
    <row r="14" spans="2:22" ht="20.25" customHeight="1" x14ac:dyDescent="0.15">
      <c r="B14" s="38" t="s">
        <v>40</v>
      </c>
      <c r="C14" s="101"/>
      <c r="D14" s="35"/>
      <c r="E14" s="35"/>
      <c r="F14" s="35" t="e">
        <f t="shared" si="5"/>
        <v>#REF!</v>
      </c>
      <c r="G14" s="126" t="e">
        <f t="shared" si="0"/>
        <v>#REF!</v>
      </c>
      <c r="H14" s="130"/>
      <c r="I14" s="131">
        <f t="shared" si="6"/>
        <v>0</v>
      </c>
      <c r="K14" s="36" t="e">
        <f>#REF!</f>
        <v>#REF!</v>
      </c>
      <c r="L14" s="28" t="e">
        <f t="shared" si="7"/>
        <v>#REF!</v>
      </c>
      <c r="M14" s="28"/>
      <c r="N14" s="28" t="e">
        <f t="shared" si="1"/>
        <v>#REF!</v>
      </c>
      <c r="O14" s="28" t="e">
        <f t="shared" si="1"/>
        <v>#REF!</v>
      </c>
      <c r="P14" s="37" t="e">
        <f t="shared" si="2"/>
        <v>#REF!</v>
      </c>
      <c r="Q14" s="30" t="e">
        <f t="shared" si="3"/>
        <v>#REF!</v>
      </c>
      <c r="R14" s="31" t="e">
        <f t="shared" si="4"/>
        <v>#REF!</v>
      </c>
      <c r="S14" s="28" t="e">
        <f t="shared" si="8"/>
        <v>#REF!</v>
      </c>
      <c r="T14" s="32" t="e">
        <f t="shared" si="9"/>
        <v>#REF!</v>
      </c>
      <c r="U14" s="80" t="e">
        <f t="shared" si="10"/>
        <v>#REF!</v>
      </c>
      <c r="V14" s="33" t="e">
        <f t="shared" si="11"/>
        <v>#REF!</v>
      </c>
    </row>
    <row r="15" spans="2:22" ht="20.25" customHeight="1" x14ac:dyDescent="0.15">
      <c r="B15" s="38" t="s">
        <v>41</v>
      </c>
      <c r="C15" s="101"/>
      <c r="D15" s="35"/>
      <c r="E15" s="35"/>
      <c r="F15" s="35" t="e">
        <f t="shared" si="5"/>
        <v>#REF!</v>
      </c>
      <c r="G15" s="126" t="e">
        <f t="shared" si="0"/>
        <v>#REF!</v>
      </c>
      <c r="H15" s="130"/>
      <c r="I15" s="131">
        <f t="shared" si="6"/>
        <v>0</v>
      </c>
      <c r="K15" s="36" t="e">
        <f>#REF!</f>
        <v>#REF!</v>
      </c>
      <c r="L15" s="28" t="e">
        <f t="shared" si="7"/>
        <v>#REF!</v>
      </c>
      <c r="M15" s="28"/>
      <c r="N15" s="28" t="e">
        <f t="shared" si="1"/>
        <v>#REF!</v>
      </c>
      <c r="O15" s="28" t="e">
        <f t="shared" si="1"/>
        <v>#REF!</v>
      </c>
      <c r="P15" s="37" t="e">
        <f t="shared" si="2"/>
        <v>#REF!</v>
      </c>
      <c r="Q15" s="30" t="e">
        <f t="shared" si="3"/>
        <v>#REF!</v>
      </c>
      <c r="R15" s="31" t="e">
        <f t="shared" si="4"/>
        <v>#REF!</v>
      </c>
      <c r="S15" s="28" t="e">
        <f t="shared" si="8"/>
        <v>#REF!</v>
      </c>
      <c r="T15" s="32" t="e">
        <f t="shared" si="9"/>
        <v>#REF!</v>
      </c>
      <c r="U15" s="80" t="e">
        <f t="shared" si="10"/>
        <v>#REF!</v>
      </c>
      <c r="V15" s="33" t="e">
        <f t="shared" si="11"/>
        <v>#REF!</v>
      </c>
    </row>
    <row r="16" spans="2:22" ht="20.25" customHeight="1" x14ac:dyDescent="0.15">
      <c r="B16" s="39" t="s">
        <v>42</v>
      </c>
      <c r="C16" s="101"/>
      <c r="D16" s="35"/>
      <c r="E16" s="35"/>
      <c r="F16" s="35" t="e">
        <f t="shared" si="5"/>
        <v>#REF!</v>
      </c>
      <c r="G16" s="126" t="e">
        <f t="shared" si="0"/>
        <v>#REF!</v>
      </c>
      <c r="H16" s="130"/>
      <c r="I16" s="131">
        <f t="shared" si="6"/>
        <v>0</v>
      </c>
      <c r="K16" s="36" t="e">
        <f>#REF!</f>
        <v>#REF!</v>
      </c>
      <c r="L16" s="28" t="e">
        <f t="shared" si="7"/>
        <v>#REF!</v>
      </c>
      <c r="M16" s="28"/>
      <c r="N16" s="28" t="e">
        <f t="shared" si="1"/>
        <v>#REF!</v>
      </c>
      <c r="O16" s="28" t="e">
        <f t="shared" si="1"/>
        <v>#REF!</v>
      </c>
      <c r="P16" s="37" t="e">
        <f t="shared" si="2"/>
        <v>#REF!</v>
      </c>
      <c r="Q16" s="30" t="e">
        <f t="shared" si="3"/>
        <v>#REF!</v>
      </c>
      <c r="R16" s="31" t="e">
        <f t="shared" si="4"/>
        <v>#REF!</v>
      </c>
      <c r="S16" s="28" t="e">
        <f t="shared" si="8"/>
        <v>#REF!</v>
      </c>
      <c r="T16" s="32" t="e">
        <f t="shared" si="9"/>
        <v>#REF!</v>
      </c>
      <c r="U16" s="80" t="e">
        <f t="shared" si="10"/>
        <v>#REF!</v>
      </c>
      <c r="V16" s="33" t="e">
        <f t="shared" si="11"/>
        <v>#REF!</v>
      </c>
    </row>
    <row r="17" spans="2:23" ht="20.25" customHeight="1" x14ac:dyDescent="0.15">
      <c r="B17" s="38" t="s">
        <v>43</v>
      </c>
      <c r="C17" s="102"/>
      <c r="D17" s="90"/>
      <c r="E17" s="90"/>
      <c r="F17" s="90" t="e">
        <f t="shared" si="5"/>
        <v>#REF!</v>
      </c>
      <c r="G17" s="127" t="e">
        <f t="shared" si="0"/>
        <v>#REF!</v>
      </c>
      <c r="H17" s="132"/>
      <c r="I17" s="133">
        <f t="shared" si="6"/>
        <v>0</v>
      </c>
      <c r="K17" s="91" t="e">
        <f>#REF!</f>
        <v>#REF!</v>
      </c>
      <c r="L17" s="86" t="e">
        <f t="shared" si="7"/>
        <v>#REF!</v>
      </c>
      <c r="M17" s="86"/>
      <c r="N17" s="86" t="e">
        <f t="shared" si="1"/>
        <v>#REF!</v>
      </c>
      <c r="O17" s="86" t="e">
        <f t="shared" si="1"/>
        <v>#REF!</v>
      </c>
      <c r="P17" s="92" t="e">
        <f t="shared" si="2"/>
        <v>#REF!</v>
      </c>
      <c r="Q17" s="43" t="e">
        <f t="shared" si="3"/>
        <v>#REF!</v>
      </c>
      <c r="R17" s="44" t="e">
        <f t="shared" si="4"/>
        <v>#REF!</v>
      </c>
      <c r="S17" s="28" t="e">
        <f>ROUNDDOWN((K17*0.7)/$F$7,0)</f>
        <v>#REF!</v>
      </c>
      <c r="T17" s="87" t="e">
        <f t="shared" si="9"/>
        <v>#REF!</v>
      </c>
      <c r="U17" s="88" t="e">
        <f t="shared" si="10"/>
        <v>#REF!</v>
      </c>
      <c r="V17" s="89" t="e">
        <f t="shared" si="11"/>
        <v>#REF!</v>
      </c>
    </row>
    <row r="18" spans="2:23" ht="20.25" customHeight="1" thickBot="1" x14ac:dyDescent="0.2">
      <c r="B18" s="62" t="s">
        <v>51</v>
      </c>
      <c r="C18" s="106">
        <v>0</v>
      </c>
      <c r="D18" s="107">
        <v>0</v>
      </c>
      <c r="E18" s="107">
        <v>0</v>
      </c>
      <c r="F18" s="107">
        <v>0</v>
      </c>
      <c r="G18" s="128">
        <f t="shared" si="0"/>
        <v>0</v>
      </c>
      <c r="H18" s="134"/>
      <c r="I18" s="135">
        <v>0</v>
      </c>
      <c r="K18" s="41"/>
      <c r="L18" s="93"/>
      <c r="M18" s="93"/>
      <c r="N18" s="93"/>
      <c r="O18" s="93"/>
      <c r="P18" s="42"/>
      <c r="Q18" s="94"/>
      <c r="R18" s="95"/>
      <c r="S18" s="93"/>
      <c r="T18" s="96"/>
      <c r="U18" s="97"/>
      <c r="V18" s="98">
        <f t="shared" si="11"/>
        <v>0</v>
      </c>
    </row>
    <row r="19" spans="2:23" ht="20.25" customHeight="1" thickTop="1" thickBot="1" x14ac:dyDescent="0.2">
      <c r="B19" s="108" t="s">
        <v>44</v>
      </c>
      <c r="C19" s="109">
        <f>SUM(C9:C18)</f>
        <v>0</v>
      </c>
      <c r="D19" s="110">
        <f>SUM(D9:D18)</f>
        <v>0</v>
      </c>
      <c r="E19" s="110">
        <f>SUM(E9:E18)</f>
        <v>0</v>
      </c>
      <c r="F19" s="110" t="e">
        <f>SUM(F9:F18)</f>
        <v>#REF!</v>
      </c>
      <c r="G19" s="111" t="e">
        <f>SUM(C19:F19)</f>
        <v>#REF!</v>
      </c>
      <c r="H19" s="109">
        <f>SUM(H9:H18)</f>
        <v>0</v>
      </c>
      <c r="I19" s="136">
        <f>SUM(I9:I18)</f>
        <v>0</v>
      </c>
      <c r="K19" s="45" t="e">
        <f>SUM(K9:K17)</f>
        <v>#REF!</v>
      </c>
      <c r="L19" s="46" t="e">
        <f>SUM(L9:L18)</f>
        <v>#REF!</v>
      </c>
      <c r="M19" s="46"/>
      <c r="N19" s="46" t="e">
        <f>SUM(N9:N18)</f>
        <v>#REF!</v>
      </c>
      <c r="O19" s="46" t="e">
        <f>SUM(O9:O18)</f>
        <v>#REF!</v>
      </c>
      <c r="P19" s="47" t="e">
        <f>IF((SUM(L19:O19)=R19),"OK","NO")</f>
        <v>#REF!</v>
      </c>
      <c r="Q19" s="48" t="e">
        <f>SUM(L19:O19)</f>
        <v>#REF!</v>
      </c>
      <c r="R19" s="49" t="e">
        <f>SUM(R9:R17)</f>
        <v>#REF!</v>
      </c>
      <c r="S19" s="46" t="e">
        <f>SUM(S9:S17)</f>
        <v>#REF!</v>
      </c>
      <c r="T19" s="50" t="e">
        <f>SUM(T9:T18)</f>
        <v>#REF!</v>
      </c>
      <c r="U19" s="81" t="e">
        <f>SUM(L19:O19)+T19</f>
        <v>#REF!</v>
      </c>
      <c r="V19" s="51" t="e">
        <f>SUM(V9:V18)</f>
        <v>#REF!</v>
      </c>
      <c r="W19" s="52"/>
    </row>
    <row r="20" spans="2:23" ht="20.25" customHeight="1" x14ac:dyDescent="0.15">
      <c r="B20" s="53" t="s">
        <v>45</v>
      </c>
      <c r="C20" s="112">
        <f>ROUNDDOWN(C19*0.08,0)</f>
        <v>0</v>
      </c>
      <c r="D20" s="113">
        <f t="shared" ref="D20:F20" si="12">ROUNDDOWN(D19*0.08,0)</f>
        <v>0</v>
      </c>
      <c r="E20" s="113">
        <f t="shared" si="12"/>
        <v>0</v>
      </c>
      <c r="F20" s="113" t="e">
        <f t="shared" si="12"/>
        <v>#REF!</v>
      </c>
      <c r="G20" s="129" t="e">
        <f>SUM(C20:F20)</f>
        <v>#REF!</v>
      </c>
      <c r="H20" s="137" t="s">
        <v>57</v>
      </c>
      <c r="I20" s="138">
        <f t="shared" ref="I20" si="13">ROUNDDOWN(I19*0.08,0)</f>
        <v>0</v>
      </c>
      <c r="K20" s="54" t="e">
        <f>ROUNDDOWN(K19*0.08,0)</f>
        <v>#REF!</v>
      </c>
      <c r="L20" s="55" t="e">
        <f t="shared" ref="L20" si="14">ROUNDDOWN(L19*0.08,0)</f>
        <v>#REF!</v>
      </c>
      <c r="M20" s="60"/>
      <c r="N20" s="60" t="e">
        <f t="shared" ref="N20" si="15">ROUNDDOWN(N19*0.08,0)</f>
        <v>#REF!</v>
      </c>
      <c r="O20" s="60" t="e">
        <f t="shared" ref="O20" si="16">ROUNDDOWN(O19*0.08,0)</f>
        <v>#REF!</v>
      </c>
      <c r="P20" s="57"/>
      <c r="Q20" s="58" t="e">
        <f>SUM(L20:O20)</f>
        <v>#REF!</v>
      </c>
      <c r="R20" s="59" t="e">
        <f t="shared" ref="R20:T20" si="17">ROUNDDOWN(R19*0.08,0)</f>
        <v>#REF!</v>
      </c>
      <c r="S20" s="60" t="e">
        <f t="shared" si="17"/>
        <v>#REF!</v>
      </c>
      <c r="T20" s="56" t="e">
        <f t="shared" si="17"/>
        <v>#REF!</v>
      </c>
      <c r="U20" s="82" t="e">
        <f>SUM(L20:O20)+T20</f>
        <v>#REF!</v>
      </c>
      <c r="V20" s="61" t="e">
        <f>R20+T20</f>
        <v>#REF!</v>
      </c>
    </row>
    <row r="21" spans="2:23" ht="20.25" customHeight="1" thickBot="1" x14ac:dyDescent="0.2">
      <c r="B21" s="62" t="s">
        <v>46</v>
      </c>
      <c r="C21" s="114"/>
      <c r="D21" s="115"/>
      <c r="E21" s="115"/>
      <c r="F21" s="115"/>
      <c r="G21" s="116"/>
      <c r="H21" s="139" t="s">
        <v>57</v>
      </c>
      <c r="I21" s="140" t="s">
        <v>57</v>
      </c>
      <c r="K21" s="63"/>
      <c r="L21" s="64"/>
      <c r="M21" s="64"/>
      <c r="N21" s="64"/>
      <c r="O21" s="64"/>
      <c r="P21" s="65"/>
      <c r="Q21" s="66"/>
      <c r="R21" s="67"/>
      <c r="S21" s="64"/>
      <c r="T21" s="68"/>
      <c r="U21" s="83" t="e">
        <f>V23</f>
        <v>#REF!</v>
      </c>
      <c r="V21" s="69"/>
    </row>
    <row r="22" spans="2:23" ht="20.25" customHeight="1" thickTop="1" thickBot="1" x14ac:dyDescent="0.2">
      <c r="B22" s="117" t="s">
        <v>47</v>
      </c>
      <c r="C22" s="118">
        <f>SUM(C19,C20:C21)</f>
        <v>0</v>
      </c>
      <c r="D22" s="119">
        <f>SUM(D19,D20:D21)</f>
        <v>0</v>
      </c>
      <c r="E22" s="119">
        <f>SUM(E19,E20:E21)</f>
        <v>0</v>
      </c>
      <c r="F22" s="119" t="e">
        <f>SUM(F19,F20:F21)</f>
        <v>#REF!</v>
      </c>
      <c r="G22" s="120" t="e">
        <f>SUM(G19:G21)</f>
        <v>#REF!</v>
      </c>
      <c r="H22" s="118" t="s">
        <v>57</v>
      </c>
      <c r="I22" s="141">
        <f>SUM(I19:I21)</f>
        <v>0</v>
      </c>
      <c r="K22" s="70" t="e">
        <f>K19+K20</f>
        <v>#REF!</v>
      </c>
      <c r="L22" s="71" t="e">
        <f>L19+L20</f>
        <v>#REF!</v>
      </c>
      <c r="M22" s="71"/>
      <c r="N22" s="71" t="e">
        <f>N19+N20</f>
        <v>#REF!</v>
      </c>
      <c r="O22" s="71" t="e">
        <f>O19+O20</f>
        <v>#REF!</v>
      </c>
      <c r="P22" s="72"/>
      <c r="Q22" s="73"/>
      <c r="R22" s="74" t="e">
        <f>R19+R20</f>
        <v>#REF!</v>
      </c>
      <c r="S22" s="71" t="e">
        <f>S19+S20</f>
        <v>#REF!</v>
      </c>
      <c r="T22" s="75" t="e">
        <f>T19+T20</f>
        <v>#REF!</v>
      </c>
      <c r="U22" s="84" t="e">
        <f>SUM(L22:O22)+T22+U21</f>
        <v>#REF!</v>
      </c>
      <c r="V22" s="76" t="e">
        <f>V19+V20</f>
        <v>#REF!</v>
      </c>
    </row>
    <row r="23" spans="2:23" ht="18" customHeight="1" x14ac:dyDescent="0.15">
      <c r="C23" s="167" t="s">
        <v>64</v>
      </c>
      <c r="D23" s="168"/>
      <c r="E23" s="169"/>
      <c r="F23" s="150" t="s">
        <v>65</v>
      </c>
      <c r="U23" s="77" t="s">
        <v>48</v>
      </c>
      <c r="V23" s="78" t="e">
        <f>K20-U20</f>
        <v>#REF!</v>
      </c>
    </row>
    <row r="24" spans="2:23" ht="14.25" thickBot="1" x14ac:dyDescent="0.2">
      <c r="U24" s="77"/>
      <c r="V24" s="78"/>
    </row>
    <row r="25" spans="2:23" ht="20.25" customHeight="1" thickBot="1" x14ac:dyDescent="0.2">
      <c r="B25" s="144" t="s">
        <v>63</v>
      </c>
      <c r="C25" s="145"/>
      <c r="D25" s="146"/>
      <c r="E25" s="146"/>
      <c r="F25" s="146"/>
      <c r="G25" s="147"/>
      <c r="H25" s="148"/>
      <c r="I25" s="149"/>
      <c r="U25" s="77"/>
      <c r="V25" s="78"/>
    </row>
    <row r="26" spans="2:23" ht="13.5" customHeight="1" x14ac:dyDescent="0.15">
      <c r="U26" s="77"/>
      <c r="V26" s="78"/>
    </row>
    <row r="27" spans="2:23" x14ac:dyDescent="0.15">
      <c r="B27" s="12" t="s">
        <v>66</v>
      </c>
    </row>
    <row r="28" spans="2:23" x14ac:dyDescent="0.15">
      <c r="B28" s="12" t="s">
        <v>49</v>
      </c>
      <c r="K28" s="85"/>
    </row>
    <row r="29" spans="2:23" x14ac:dyDescent="0.15">
      <c r="B29" s="12" t="s">
        <v>52</v>
      </c>
      <c r="K29" s="85"/>
    </row>
    <row r="30" spans="2:23" x14ac:dyDescent="0.15">
      <c r="B30" s="12" t="s">
        <v>53</v>
      </c>
      <c r="S30" s="12" t="s">
        <v>50</v>
      </c>
    </row>
  </sheetData>
  <mergeCells count="8">
    <mergeCell ref="C23:E23"/>
    <mergeCell ref="C7:E7"/>
    <mergeCell ref="G7:H7"/>
    <mergeCell ref="B1:I1"/>
    <mergeCell ref="C3:I3"/>
    <mergeCell ref="C4:I4"/>
    <mergeCell ref="C5:I5"/>
    <mergeCell ref="C6:I6"/>
  </mergeCells>
  <phoneticPr fontId="19"/>
  <printOptions horizontalCentered="1"/>
  <pageMargins left="0.78740157480314965" right="0.78740157480314965" top="0.98425196850393704" bottom="0.98425196850393704" header="0.51181102362204722" footer="0.51181102362204722"/>
  <pageSetup paperSize="9" scale="93"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49"/>
  <sheetViews>
    <sheetView tabSelected="1" view="pageBreakPreview" zoomScale="115" zoomScaleNormal="100" zoomScaleSheetLayoutView="115" workbookViewId="0"/>
  </sheetViews>
  <sheetFormatPr defaultRowHeight="13.5" x14ac:dyDescent="0.15"/>
  <cols>
    <col min="1" max="1" width="3.625" style="1" customWidth="1"/>
    <col min="2" max="2" width="22.25" style="1" customWidth="1"/>
    <col min="3" max="5" width="14.375" style="1" customWidth="1"/>
    <col min="6" max="6" width="10" style="1" customWidth="1"/>
    <col min="7" max="8" width="13.25" style="1" customWidth="1"/>
    <col min="9" max="9" width="9" style="1"/>
    <col min="10" max="10" width="16.125" style="1" bestFit="1" customWidth="1"/>
    <col min="11" max="11" width="10.875" style="1" bestFit="1" customWidth="1"/>
    <col min="12" max="16384" width="9" style="1"/>
  </cols>
  <sheetData>
    <row r="1" spans="1:8" ht="22.5" customHeight="1" x14ac:dyDescent="0.15">
      <c r="A1" s="160" t="s">
        <v>127</v>
      </c>
    </row>
    <row r="2" spans="1:8" ht="30" customHeight="1" thickBot="1" x14ac:dyDescent="0.2">
      <c r="A2" s="252" t="s">
        <v>67</v>
      </c>
      <c r="B2" s="252"/>
      <c r="C2" s="252"/>
      <c r="D2" s="252"/>
      <c r="E2" s="252"/>
      <c r="F2" s="252"/>
      <c r="G2" s="252"/>
      <c r="H2" s="252"/>
    </row>
    <row r="3" spans="1:8" ht="45.75" customHeight="1" x14ac:dyDescent="0.15">
      <c r="A3" s="253" t="s">
        <v>68</v>
      </c>
      <c r="B3" s="254"/>
      <c r="C3" s="255"/>
      <c r="D3" s="256"/>
      <c r="E3" s="256"/>
      <c r="F3" s="256"/>
      <c r="G3" s="256"/>
      <c r="H3" s="257"/>
    </row>
    <row r="4" spans="1:8" ht="15" customHeight="1" x14ac:dyDescent="0.15">
      <c r="A4" s="228" t="s">
        <v>5</v>
      </c>
      <c r="B4" s="229"/>
      <c r="C4" s="230"/>
      <c r="D4" s="231"/>
      <c r="E4" s="231"/>
      <c r="F4" s="231"/>
      <c r="G4" s="231"/>
      <c r="H4" s="232"/>
    </row>
    <row r="5" spans="1:8" ht="15" customHeight="1" x14ac:dyDescent="0.15">
      <c r="A5" s="228" t="s">
        <v>69</v>
      </c>
      <c r="B5" s="229"/>
      <c r="C5" s="230"/>
      <c r="D5" s="231"/>
      <c r="E5" s="231"/>
      <c r="F5" s="231"/>
      <c r="G5" s="231"/>
      <c r="H5" s="232"/>
    </row>
    <row r="6" spans="1:8" ht="15" customHeight="1" x14ac:dyDescent="0.15">
      <c r="A6" s="228" t="s">
        <v>125</v>
      </c>
      <c r="B6" s="229"/>
      <c r="C6" s="230"/>
      <c r="D6" s="231"/>
      <c r="E6" s="231"/>
      <c r="F6" s="231"/>
      <c r="G6" s="231"/>
      <c r="H6" s="232"/>
    </row>
    <row r="7" spans="1:8" ht="15" customHeight="1" x14ac:dyDescent="0.15">
      <c r="A7" s="233" t="s">
        <v>7</v>
      </c>
      <c r="B7" s="234"/>
      <c r="C7" s="239" t="s">
        <v>8</v>
      </c>
      <c r="D7" s="240"/>
      <c r="E7" s="241"/>
      <c r="F7" s="2"/>
      <c r="G7" s="3" t="s">
        <v>9</v>
      </c>
      <c r="H7" s="4"/>
    </row>
    <row r="8" spans="1:8" ht="15" customHeight="1" x14ac:dyDescent="0.15">
      <c r="A8" s="235"/>
      <c r="B8" s="236"/>
      <c r="C8" s="239" t="s">
        <v>10</v>
      </c>
      <c r="D8" s="240"/>
      <c r="E8" s="241"/>
      <c r="F8" s="2"/>
      <c r="G8" s="154" t="s">
        <v>11</v>
      </c>
      <c r="H8" s="155"/>
    </row>
    <row r="9" spans="1:8" ht="15" customHeight="1" x14ac:dyDescent="0.15">
      <c r="A9" s="235"/>
      <c r="B9" s="236"/>
      <c r="C9" s="239" t="s">
        <v>12</v>
      </c>
      <c r="D9" s="240"/>
      <c r="E9" s="241"/>
      <c r="F9" s="2"/>
      <c r="G9" s="154" t="s">
        <v>13</v>
      </c>
      <c r="H9" s="155"/>
    </row>
    <row r="10" spans="1:8" ht="15" customHeight="1" x14ac:dyDescent="0.15">
      <c r="A10" s="235"/>
      <c r="B10" s="236"/>
      <c r="C10" s="242" t="s">
        <v>70</v>
      </c>
      <c r="D10" s="243"/>
      <c r="E10" s="244"/>
      <c r="F10" s="2"/>
      <c r="G10" s="245" t="s">
        <v>71</v>
      </c>
      <c r="H10" s="246"/>
    </row>
    <row r="11" spans="1:8" ht="15" customHeight="1" x14ac:dyDescent="0.15">
      <c r="A11" s="235"/>
      <c r="B11" s="236"/>
      <c r="C11" s="242" t="s">
        <v>72</v>
      </c>
      <c r="D11" s="243"/>
      <c r="E11" s="244"/>
      <c r="F11" s="2"/>
      <c r="G11" s="245" t="s">
        <v>73</v>
      </c>
      <c r="H11" s="246"/>
    </row>
    <row r="12" spans="1:8" ht="15" customHeight="1" thickBot="1" x14ac:dyDescent="0.2">
      <c r="A12" s="237"/>
      <c r="B12" s="238"/>
      <c r="C12" s="247" t="s">
        <v>14</v>
      </c>
      <c r="D12" s="248"/>
      <c r="E12" s="249"/>
      <c r="F12" s="121"/>
      <c r="G12" s="250" t="s">
        <v>15</v>
      </c>
      <c r="H12" s="251"/>
    </row>
    <row r="13" spans="1:8" ht="14.25" thickBot="1" x14ac:dyDescent="0.2">
      <c r="A13" s="5"/>
      <c r="B13" s="5"/>
      <c r="C13" s="5"/>
      <c r="D13" s="5"/>
      <c r="E13" s="5"/>
      <c r="F13" s="5"/>
      <c r="G13" s="5"/>
      <c r="H13" s="5"/>
    </row>
    <row r="14" spans="1:8" ht="12.95" customHeight="1" x14ac:dyDescent="0.15">
      <c r="A14" s="216" t="s">
        <v>16</v>
      </c>
      <c r="B14" s="217"/>
      <c r="C14" s="220" t="s">
        <v>17</v>
      </c>
      <c r="D14" s="221"/>
      <c r="E14" s="221"/>
      <c r="F14" s="221"/>
      <c r="G14" s="222"/>
      <c r="H14" s="226" t="s">
        <v>18</v>
      </c>
    </row>
    <row r="15" spans="1:8" ht="12.95" customHeight="1" x14ac:dyDescent="0.15">
      <c r="A15" s="218"/>
      <c r="B15" s="219"/>
      <c r="C15" s="223"/>
      <c r="D15" s="224"/>
      <c r="E15" s="224"/>
      <c r="F15" s="224"/>
      <c r="G15" s="225"/>
      <c r="H15" s="227"/>
    </row>
    <row r="16" spans="1:8" s="6" customFormat="1" ht="21.75" customHeight="1" x14ac:dyDescent="0.15">
      <c r="A16" s="188" t="s">
        <v>74</v>
      </c>
      <c r="B16" s="152" t="s">
        <v>120</v>
      </c>
      <c r="C16" s="194" t="s">
        <v>75</v>
      </c>
      <c r="D16" s="195"/>
      <c r="E16" s="195"/>
      <c r="F16" s="195"/>
      <c r="G16" s="196"/>
      <c r="H16" s="197">
        <f>ROUNDUP(F10*0.8*7000*F8,0)</f>
        <v>0</v>
      </c>
    </row>
    <row r="17" spans="1:8" s="6" customFormat="1" ht="21.75" customHeight="1" x14ac:dyDescent="0.15">
      <c r="A17" s="188"/>
      <c r="B17" s="151" t="s">
        <v>121</v>
      </c>
      <c r="C17" s="198" t="s">
        <v>76</v>
      </c>
      <c r="D17" s="199"/>
      <c r="E17" s="199"/>
      <c r="F17" s="199"/>
      <c r="G17" s="200"/>
      <c r="H17" s="197"/>
    </row>
    <row r="18" spans="1:8" s="6" customFormat="1" ht="21.75" customHeight="1" x14ac:dyDescent="0.15">
      <c r="A18" s="188" t="s">
        <v>80</v>
      </c>
      <c r="B18" s="152" t="s">
        <v>122</v>
      </c>
      <c r="C18" s="194" t="s">
        <v>81</v>
      </c>
      <c r="D18" s="195"/>
      <c r="E18" s="195"/>
      <c r="F18" s="195"/>
      <c r="G18" s="196"/>
      <c r="H18" s="197">
        <f>ROUNDUP(F11*0.8*1000*F8,0)</f>
        <v>0</v>
      </c>
    </row>
    <row r="19" spans="1:8" s="6" customFormat="1" ht="21.75" customHeight="1" x14ac:dyDescent="0.15">
      <c r="A19" s="188"/>
      <c r="B19" s="151" t="s">
        <v>123</v>
      </c>
      <c r="C19" s="198" t="s">
        <v>82</v>
      </c>
      <c r="D19" s="199"/>
      <c r="E19" s="199"/>
      <c r="F19" s="199"/>
      <c r="G19" s="200"/>
      <c r="H19" s="197"/>
    </row>
    <row r="20" spans="1:8" s="6" customFormat="1" ht="21.75" customHeight="1" x14ac:dyDescent="0.15">
      <c r="A20" s="188" t="s">
        <v>85</v>
      </c>
      <c r="B20" s="152" t="s">
        <v>2</v>
      </c>
      <c r="C20" s="194" t="s">
        <v>86</v>
      </c>
      <c r="D20" s="195"/>
      <c r="E20" s="195"/>
      <c r="F20" s="195"/>
      <c r="G20" s="196"/>
      <c r="H20" s="197">
        <f>ROUNDUP(7000*F9*F8,0)</f>
        <v>0</v>
      </c>
    </row>
    <row r="21" spans="1:8" s="6" customFormat="1" ht="21.75" customHeight="1" x14ac:dyDescent="0.15">
      <c r="A21" s="188"/>
      <c r="B21" s="151"/>
      <c r="C21" s="198" t="s">
        <v>87</v>
      </c>
      <c r="D21" s="199"/>
      <c r="E21" s="199"/>
      <c r="F21" s="199"/>
      <c r="G21" s="200"/>
      <c r="H21" s="197"/>
    </row>
    <row r="22" spans="1:8" s="6" customFormat="1" ht="30" customHeight="1" x14ac:dyDescent="0.15">
      <c r="A22" s="188" t="s">
        <v>91</v>
      </c>
      <c r="B22" s="152" t="s">
        <v>92</v>
      </c>
      <c r="C22" s="194" t="s">
        <v>93</v>
      </c>
      <c r="D22" s="195"/>
      <c r="E22" s="195"/>
      <c r="F22" s="195"/>
      <c r="G22" s="196"/>
      <c r="H22" s="197">
        <f>ROUNDUP(F12*F8,0)</f>
        <v>0</v>
      </c>
    </row>
    <row r="23" spans="1:8" s="6" customFormat="1" ht="21.75" customHeight="1" thickBot="1" x14ac:dyDescent="0.2">
      <c r="A23" s="188"/>
      <c r="B23" s="151"/>
      <c r="C23" s="198" t="s">
        <v>94</v>
      </c>
      <c r="D23" s="199"/>
      <c r="E23" s="199"/>
      <c r="F23" s="199"/>
      <c r="G23" s="200"/>
      <c r="H23" s="197"/>
    </row>
    <row r="24" spans="1:8" s="6" customFormat="1" ht="21.75" customHeight="1" thickTop="1" x14ac:dyDescent="0.15">
      <c r="A24" s="209" t="s">
        <v>104</v>
      </c>
      <c r="B24" s="210"/>
      <c r="C24" s="210"/>
      <c r="D24" s="210"/>
      <c r="E24" s="210"/>
      <c r="F24" s="210"/>
      <c r="G24" s="211"/>
      <c r="H24" s="159">
        <f>SUM(H16:H23)</f>
        <v>0</v>
      </c>
    </row>
    <row r="25" spans="1:8" s="6" customFormat="1" ht="30" customHeight="1" x14ac:dyDescent="0.15">
      <c r="A25" s="188" t="s">
        <v>95</v>
      </c>
      <c r="B25" s="152" t="s">
        <v>3</v>
      </c>
      <c r="C25" s="194" t="s">
        <v>96</v>
      </c>
      <c r="D25" s="195"/>
      <c r="E25" s="195"/>
      <c r="F25" s="195"/>
      <c r="G25" s="196"/>
      <c r="H25" s="197">
        <f>ROUNDUP(H$24*10/100,0)</f>
        <v>0</v>
      </c>
    </row>
    <row r="26" spans="1:8" s="6" customFormat="1" ht="21.75" customHeight="1" x14ac:dyDescent="0.15">
      <c r="A26" s="188"/>
      <c r="B26" s="151"/>
      <c r="C26" s="198" t="s">
        <v>110</v>
      </c>
      <c r="D26" s="199"/>
      <c r="E26" s="199"/>
      <c r="F26" s="199"/>
      <c r="G26" s="200"/>
      <c r="H26" s="197"/>
    </row>
    <row r="27" spans="1:8" s="6" customFormat="1" ht="21.75" customHeight="1" x14ac:dyDescent="0.15">
      <c r="A27" s="188" t="s">
        <v>97</v>
      </c>
      <c r="B27" s="152" t="s">
        <v>4</v>
      </c>
      <c r="C27" s="194" t="s">
        <v>111</v>
      </c>
      <c r="D27" s="195"/>
      <c r="E27" s="195"/>
      <c r="F27" s="195"/>
      <c r="G27" s="196"/>
      <c r="H27" s="197">
        <f>ROUNDUP(SUM(H$24:H$26)*30/100,0)</f>
        <v>0</v>
      </c>
    </row>
    <row r="28" spans="1:8" s="6" customFormat="1" ht="21.75" customHeight="1" thickBot="1" x14ac:dyDescent="0.2">
      <c r="A28" s="188"/>
      <c r="B28" s="151"/>
      <c r="C28" s="198" t="s">
        <v>112</v>
      </c>
      <c r="D28" s="199"/>
      <c r="E28" s="199"/>
      <c r="F28" s="199"/>
      <c r="G28" s="200"/>
      <c r="H28" s="197"/>
    </row>
    <row r="29" spans="1:8" s="6" customFormat="1" ht="21.75" customHeight="1" thickTop="1" x14ac:dyDescent="0.15">
      <c r="A29" s="207" t="s">
        <v>105</v>
      </c>
      <c r="B29" s="208"/>
      <c r="C29" s="208"/>
      <c r="D29" s="208"/>
      <c r="E29" s="208"/>
      <c r="F29" s="208"/>
      <c r="G29" s="208"/>
      <c r="H29" s="161">
        <f>SUM(H24:H28)</f>
        <v>0</v>
      </c>
    </row>
    <row r="30" spans="1:8" s="6" customFormat="1" ht="21.75" customHeight="1" x14ac:dyDescent="0.15">
      <c r="A30" s="212" t="s">
        <v>77</v>
      </c>
      <c r="B30" s="152" t="s">
        <v>0</v>
      </c>
      <c r="C30" s="194" t="s">
        <v>78</v>
      </c>
      <c r="D30" s="195"/>
      <c r="E30" s="195"/>
      <c r="F30" s="195"/>
      <c r="G30" s="196"/>
      <c r="H30" s="214" t="s">
        <v>113</v>
      </c>
    </row>
    <row r="31" spans="1:8" s="6" customFormat="1" ht="21.75" customHeight="1" x14ac:dyDescent="0.15">
      <c r="A31" s="213"/>
      <c r="B31" s="151"/>
      <c r="C31" s="198" t="s">
        <v>79</v>
      </c>
      <c r="D31" s="199"/>
      <c r="E31" s="199"/>
      <c r="F31" s="199"/>
      <c r="G31" s="200"/>
      <c r="H31" s="215"/>
    </row>
    <row r="32" spans="1:8" s="6" customFormat="1" ht="21.75" customHeight="1" x14ac:dyDescent="0.15">
      <c r="A32" s="188" t="s">
        <v>83</v>
      </c>
      <c r="B32" s="152" t="s">
        <v>1</v>
      </c>
      <c r="C32" s="194" t="s">
        <v>84</v>
      </c>
      <c r="D32" s="195"/>
      <c r="E32" s="195"/>
      <c r="F32" s="195"/>
      <c r="G32" s="196"/>
      <c r="H32" s="197">
        <f>ROUNDUP(20000*F7,0)</f>
        <v>0</v>
      </c>
    </row>
    <row r="33" spans="1:12" s="6" customFormat="1" ht="21.75" customHeight="1" x14ac:dyDescent="0.15">
      <c r="A33" s="188"/>
      <c r="B33" s="151"/>
      <c r="C33" s="198" t="s">
        <v>22</v>
      </c>
      <c r="D33" s="199"/>
      <c r="E33" s="199"/>
      <c r="F33" s="199"/>
      <c r="G33" s="200"/>
      <c r="H33" s="197"/>
    </row>
    <row r="34" spans="1:12" s="6" customFormat="1" ht="30" customHeight="1" x14ac:dyDescent="0.15">
      <c r="A34" s="212" t="s">
        <v>88</v>
      </c>
      <c r="B34" s="152" t="s">
        <v>19</v>
      </c>
      <c r="C34" s="194" t="s">
        <v>89</v>
      </c>
      <c r="D34" s="195"/>
      <c r="E34" s="195"/>
      <c r="F34" s="195"/>
      <c r="G34" s="196"/>
      <c r="H34" s="197">
        <f>ROUNDUP(99000*F7,0)</f>
        <v>0</v>
      </c>
    </row>
    <row r="35" spans="1:12" s="6" customFormat="1" ht="21.75" customHeight="1" thickBot="1" x14ac:dyDescent="0.2">
      <c r="A35" s="213"/>
      <c r="B35" s="151"/>
      <c r="C35" s="198" t="s">
        <v>90</v>
      </c>
      <c r="D35" s="199"/>
      <c r="E35" s="199"/>
      <c r="F35" s="199"/>
      <c r="G35" s="200"/>
      <c r="H35" s="197"/>
    </row>
    <row r="36" spans="1:12" s="6" customFormat="1" ht="21.75" customHeight="1" thickTop="1" x14ac:dyDescent="0.15">
      <c r="A36" s="209" t="s">
        <v>106</v>
      </c>
      <c r="B36" s="210"/>
      <c r="C36" s="210"/>
      <c r="D36" s="210"/>
      <c r="E36" s="210"/>
      <c r="F36" s="210"/>
      <c r="G36" s="211"/>
      <c r="H36" s="159">
        <f>SUM(H30:H35)</f>
        <v>0</v>
      </c>
    </row>
    <row r="37" spans="1:12" s="6" customFormat="1" ht="30" customHeight="1" x14ac:dyDescent="0.15">
      <c r="A37" s="188" t="s">
        <v>95</v>
      </c>
      <c r="B37" s="152" t="s">
        <v>3</v>
      </c>
      <c r="C37" s="194" t="s">
        <v>96</v>
      </c>
      <c r="D37" s="195"/>
      <c r="E37" s="195"/>
      <c r="F37" s="195"/>
      <c r="G37" s="196"/>
      <c r="H37" s="197">
        <f>ROUNDUP(SUM(H$36)*10/100,0)</f>
        <v>0</v>
      </c>
    </row>
    <row r="38" spans="1:12" s="6" customFormat="1" ht="21.75" customHeight="1" x14ac:dyDescent="0.15">
      <c r="A38" s="188"/>
      <c r="B38" s="151"/>
      <c r="C38" s="198" t="s">
        <v>109</v>
      </c>
      <c r="D38" s="199"/>
      <c r="E38" s="199"/>
      <c r="F38" s="199"/>
      <c r="G38" s="200"/>
      <c r="H38" s="197"/>
    </row>
    <row r="39" spans="1:12" s="6" customFormat="1" ht="21.75" customHeight="1" x14ac:dyDescent="0.15">
      <c r="A39" s="188" t="s">
        <v>97</v>
      </c>
      <c r="B39" s="152" t="s">
        <v>4</v>
      </c>
      <c r="C39" s="194" t="s">
        <v>98</v>
      </c>
      <c r="D39" s="195"/>
      <c r="E39" s="195"/>
      <c r="F39" s="195"/>
      <c r="G39" s="196"/>
      <c r="H39" s="197">
        <f>ROUNDUP(SUM(H$36:H$38)*30/100,0)</f>
        <v>0</v>
      </c>
    </row>
    <row r="40" spans="1:12" s="6" customFormat="1" ht="21.75" customHeight="1" thickBot="1" x14ac:dyDescent="0.2">
      <c r="A40" s="188"/>
      <c r="B40" s="151"/>
      <c r="C40" s="198" t="s">
        <v>108</v>
      </c>
      <c r="D40" s="199"/>
      <c r="E40" s="199"/>
      <c r="F40" s="199"/>
      <c r="G40" s="200"/>
      <c r="H40" s="197"/>
    </row>
    <row r="41" spans="1:12" s="6" customFormat="1" ht="21.75" customHeight="1" thickTop="1" x14ac:dyDescent="0.15">
      <c r="A41" s="207" t="s">
        <v>107</v>
      </c>
      <c r="B41" s="208"/>
      <c r="C41" s="208"/>
      <c r="D41" s="208"/>
      <c r="E41" s="208"/>
      <c r="F41" s="208"/>
      <c r="G41" s="208"/>
      <c r="H41" s="161">
        <f>SUM(H36:H40)</f>
        <v>0</v>
      </c>
    </row>
    <row r="42" spans="1:12" s="6" customFormat="1" ht="42.75" customHeight="1" x14ac:dyDescent="0.15">
      <c r="A42" s="153" t="s">
        <v>99</v>
      </c>
      <c r="B42" s="156" t="s">
        <v>124</v>
      </c>
      <c r="C42" s="201" t="s">
        <v>128</v>
      </c>
      <c r="D42" s="202"/>
      <c r="E42" s="202"/>
      <c r="F42" s="202"/>
      <c r="G42" s="203"/>
      <c r="H42" s="166">
        <f>SUM(H29,H41)</f>
        <v>0</v>
      </c>
      <c r="L42" s="6" t="s">
        <v>126</v>
      </c>
    </row>
    <row r="43" spans="1:12" s="6" customFormat="1" ht="21.75" customHeight="1" x14ac:dyDescent="0.15">
      <c r="A43" s="188" t="s">
        <v>114</v>
      </c>
      <c r="B43" s="189"/>
      <c r="C43" s="190" t="s">
        <v>115</v>
      </c>
      <c r="D43" s="190"/>
      <c r="E43" s="190"/>
      <c r="F43" s="190"/>
      <c r="G43" s="162">
        <f>IFERROR(ROUNDDOWN(($H$29*0.3),0),"円")</f>
        <v>0</v>
      </c>
      <c r="H43" s="191">
        <f>G43+G44</f>
        <v>0</v>
      </c>
    </row>
    <row r="44" spans="1:12" s="6" customFormat="1" ht="21.75" customHeight="1" x14ac:dyDescent="0.15">
      <c r="A44" s="188"/>
      <c r="B44" s="189"/>
      <c r="C44" s="190" t="s">
        <v>116</v>
      </c>
      <c r="D44" s="190"/>
      <c r="E44" s="190"/>
      <c r="F44" s="190"/>
      <c r="G44" s="163">
        <f>H41</f>
        <v>0</v>
      </c>
      <c r="H44" s="191"/>
    </row>
    <row r="45" spans="1:12" s="6" customFormat="1" ht="21.75" customHeight="1" x14ac:dyDescent="0.15">
      <c r="A45" s="188" t="s">
        <v>117</v>
      </c>
      <c r="B45" s="189"/>
      <c r="C45" s="190" t="s">
        <v>118</v>
      </c>
      <c r="D45" s="190"/>
      <c r="E45" s="190"/>
      <c r="F45" s="190"/>
      <c r="G45" s="190"/>
      <c r="H45" s="164">
        <f>IFERROR(ROUNDDOWN(($H$29*0.7),0),"円")</f>
        <v>0</v>
      </c>
    </row>
    <row r="46" spans="1:12" s="6" customFormat="1" ht="21.75" customHeight="1" thickBot="1" x14ac:dyDescent="0.2">
      <c r="A46" s="204"/>
      <c r="B46" s="205"/>
      <c r="C46" s="206" t="s">
        <v>119</v>
      </c>
      <c r="D46" s="206"/>
      <c r="E46" s="206"/>
      <c r="F46" s="206"/>
      <c r="G46" s="206"/>
      <c r="H46" s="165" t="str">
        <f>IFERROR(ROUNDDOWN(($H$29*0.7)/F8,0),"円")</f>
        <v>円</v>
      </c>
    </row>
    <row r="47" spans="1:12" ht="6.75" customHeight="1" x14ac:dyDescent="0.15">
      <c r="A47" s="157"/>
      <c r="B47" s="157"/>
      <c r="C47" s="157"/>
      <c r="D47" s="157"/>
      <c r="E47" s="7"/>
      <c r="F47" s="7"/>
      <c r="G47" s="7"/>
      <c r="H47" s="8"/>
    </row>
    <row r="48" spans="1:12" ht="12" customHeight="1" x14ac:dyDescent="0.15">
      <c r="A48" s="9"/>
      <c r="B48" s="192" t="s">
        <v>20</v>
      </c>
      <c r="C48" s="192"/>
      <c r="D48" s="192"/>
      <c r="E48" s="192"/>
      <c r="F48" s="192"/>
      <c r="G48" s="192"/>
      <c r="H48" s="192"/>
    </row>
    <row r="49" spans="1:12" ht="13.5" customHeight="1" x14ac:dyDescent="0.15">
      <c r="A49" s="193" t="s">
        <v>21</v>
      </c>
      <c r="B49" s="193"/>
      <c r="C49" s="193"/>
      <c r="D49" s="193"/>
      <c r="E49" s="193"/>
      <c r="F49" s="193"/>
      <c r="G49" s="193"/>
      <c r="H49" s="193"/>
      <c r="J49" s="10"/>
      <c r="K49" s="10"/>
      <c r="L49" s="10"/>
    </row>
  </sheetData>
  <mergeCells count="80">
    <mergeCell ref="A2:H2"/>
    <mergeCell ref="A3:B3"/>
    <mergeCell ref="C3:H3"/>
    <mergeCell ref="A4:B4"/>
    <mergeCell ref="C4:H4"/>
    <mergeCell ref="A5:B5"/>
    <mergeCell ref="C5:H5"/>
    <mergeCell ref="A6:B6"/>
    <mergeCell ref="C6:H6"/>
    <mergeCell ref="A7:B12"/>
    <mergeCell ref="C7:E7"/>
    <mergeCell ref="C8:E8"/>
    <mergeCell ref="C9:E9"/>
    <mergeCell ref="C10:E10"/>
    <mergeCell ref="G10:H10"/>
    <mergeCell ref="C11:E11"/>
    <mergeCell ref="G11:H11"/>
    <mergeCell ref="C12:E12"/>
    <mergeCell ref="G12:H12"/>
    <mergeCell ref="A24:G24"/>
    <mergeCell ref="A14:B15"/>
    <mergeCell ref="C14:G15"/>
    <mergeCell ref="H14:H15"/>
    <mergeCell ref="A16:A17"/>
    <mergeCell ref="C16:G16"/>
    <mergeCell ref="H16:H17"/>
    <mergeCell ref="C17:G17"/>
    <mergeCell ref="A18:A19"/>
    <mergeCell ref="C18:G18"/>
    <mergeCell ref="H18:H19"/>
    <mergeCell ref="C19:G19"/>
    <mergeCell ref="A20:A21"/>
    <mergeCell ref="C20:G20"/>
    <mergeCell ref="H20:H21"/>
    <mergeCell ref="C21:G21"/>
    <mergeCell ref="A32:A33"/>
    <mergeCell ref="C32:G32"/>
    <mergeCell ref="H32:H33"/>
    <mergeCell ref="C33:G33"/>
    <mergeCell ref="A29:G29"/>
    <mergeCell ref="A30:A31"/>
    <mergeCell ref="C30:G30"/>
    <mergeCell ref="H30:H31"/>
    <mergeCell ref="A22:A23"/>
    <mergeCell ref="C22:G22"/>
    <mergeCell ref="H22:H23"/>
    <mergeCell ref="C23:G23"/>
    <mergeCell ref="A37:A38"/>
    <mergeCell ref="C37:G37"/>
    <mergeCell ref="H37:H38"/>
    <mergeCell ref="C38:G38"/>
    <mergeCell ref="C27:G27"/>
    <mergeCell ref="H27:H28"/>
    <mergeCell ref="A36:G36"/>
    <mergeCell ref="A34:A35"/>
    <mergeCell ref="C34:G34"/>
    <mergeCell ref="H34:H35"/>
    <mergeCell ref="C35:G35"/>
    <mergeCell ref="C28:G28"/>
    <mergeCell ref="A49:H49"/>
    <mergeCell ref="A25:A26"/>
    <mergeCell ref="C25:G25"/>
    <mergeCell ref="H25:H26"/>
    <mergeCell ref="C26:G26"/>
    <mergeCell ref="A27:A28"/>
    <mergeCell ref="A39:A40"/>
    <mergeCell ref="C39:G39"/>
    <mergeCell ref="H39:H40"/>
    <mergeCell ref="C40:G40"/>
    <mergeCell ref="C42:G42"/>
    <mergeCell ref="A45:B46"/>
    <mergeCell ref="C45:G45"/>
    <mergeCell ref="C46:G46"/>
    <mergeCell ref="A41:G41"/>
    <mergeCell ref="C31:G31"/>
    <mergeCell ref="A43:B44"/>
    <mergeCell ref="C43:F43"/>
    <mergeCell ref="H43:H44"/>
    <mergeCell ref="C44:F44"/>
    <mergeCell ref="B48:H48"/>
  </mergeCells>
  <phoneticPr fontId="19"/>
  <dataValidations count="2">
    <dataValidation imeMode="off" allowBlank="1" showInputMessage="1" showErrorMessage="1" sqref="F8:F11"/>
    <dataValidation imeMode="on" allowBlank="1" showInputMessage="1" showErrorMessage="1" sqref="F12"/>
  </dataValidations>
  <printOptions horizontalCentered="1"/>
  <pageMargins left="0.78740157480314965" right="0.19685039370078741" top="0.59055118110236227" bottom="0.19685039370078741" header="0.51181102362204722" footer="0.19685039370078741"/>
  <pageSetup paperSize="9" scale="83"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年度別内訳表</vt:lpstr>
      <vt:lpstr>治験研究費算出表</vt:lpstr>
      <vt:lpstr>治験研究費算出表!Print_Area</vt:lpstr>
      <vt:lpstr>年度別内訳表!Print_Area</vt:lpstr>
    </vt:vector>
  </TitlesOfParts>
  <Company>病院機構</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花月</dc:creator>
  <cp:lastModifiedBy>user</cp:lastModifiedBy>
  <cp:lastPrinted>2017-01-28T08:46:46Z</cp:lastPrinted>
  <dcterms:created xsi:type="dcterms:W3CDTF">2008-08-22T04:26:57Z</dcterms:created>
  <dcterms:modified xsi:type="dcterms:W3CDTF">2019-04-05T08:11:28Z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-1694342948</vt:i4>
  </property>
  <property fmtid="{D5CDD505-2E9C-101B-9397-08002B2CF9AE}" pid="3" name="_NewReviewCycle">
    <vt:lpwstr/>
  </property>
  <property fmtid="{D5CDD505-2E9C-101B-9397-08002B2CF9AE}" pid="4" name="_EmailSubject">
    <vt:lpwstr>【ARQ197】新規治験の経費ご確認のお願い(協和発酵キリン　湯浅）</vt:lpwstr>
  </property>
  <property fmtid="{D5CDD505-2E9C-101B-9397-08002B2CF9AE}" pid="5" name="_AuthorEmail">
    <vt:lpwstr>tomoko.yuasa@kyowa-kirin.co.jp</vt:lpwstr>
  </property>
  <property fmtid="{D5CDD505-2E9C-101B-9397-08002B2CF9AE}" pid="6" name="_AuthorEmailDisplayName">
    <vt:lpwstr>湯浅智子</vt:lpwstr>
  </property>
  <property fmtid="{D5CDD505-2E9C-101B-9397-08002B2CF9AE}" pid="7" name="_ReviewingToolsShownOnce">
    <vt:lpwstr/>
  </property>
</Properties>
</file>